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2.xml" ContentType="application/vnd.ms-excel.person+xml"/>
  <Override PartName="/xl/persons/person.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omoz\Desktop\"/>
    </mc:Choice>
  </mc:AlternateContent>
  <xr:revisionPtr revIDLastSave="0" documentId="13_ncr:1_{8621965C-0BA2-45E4-9F76-516D55837809}" xr6:coauthVersionLast="47" xr6:coauthVersionMax="47" xr10:uidLastSave="{00000000-0000-0000-0000-000000000000}"/>
  <bookViews>
    <workbookView xWindow="-90" yWindow="-90" windowWidth="19380" windowHeight="10260" xr2:uid="{6DF7EE90-6AF9-4573-BFC0-28CFF4A40425}"/>
  </bookViews>
  <sheets>
    <sheet name="賃金制度" sheetId="5" r:id="rId1"/>
    <sheet name="賞与制度" sheetId="3" r:id="rId2"/>
    <sheet name="取り組み要件"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5" l="1"/>
  <c r="C42" i="5" s="1"/>
  <c r="C43" i="5" s="1"/>
  <c r="C44" i="5" s="1"/>
  <c r="C45" i="5" s="1"/>
  <c r="C46" i="5" s="1"/>
  <c r="C34" i="5"/>
  <c r="C35" i="5" s="1"/>
  <c r="C36" i="5" s="1"/>
  <c r="C37" i="5" s="1"/>
  <c r="C38" i="5" s="1"/>
  <c r="C39" i="5" s="1"/>
  <c r="C20" i="5"/>
  <c r="C21" i="5" s="1"/>
  <c r="C22" i="5" s="1"/>
  <c r="C23" i="5" s="1"/>
  <c r="C24" i="5" s="1"/>
  <c r="C25" i="5" s="1"/>
  <c r="C13" i="5"/>
  <c r="C14" i="5" s="1"/>
  <c r="C15" i="5" s="1"/>
  <c r="C16" i="5" s="1"/>
  <c r="C17" i="5" s="1"/>
  <c r="C18" i="5" s="1"/>
  <c r="C6" i="5"/>
  <c r="C7" i="5" s="1"/>
  <c r="C8" i="5" s="1"/>
  <c r="C9" i="5" s="1"/>
  <c r="C10" i="5" s="1"/>
  <c r="C11" i="5" s="1"/>
  <c r="C28" i="5"/>
  <c r="C29" i="5" s="1"/>
  <c r="C30" i="5" s="1"/>
  <c r="C31" i="5" s="1"/>
  <c r="C32" i="5" s="1"/>
  <c r="C27" i="5"/>
  <c r="E32" i="6"/>
  <c r="E31" i="6"/>
  <c r="E30" i="6"/>
  <c r="E29" i="6"/>
  <c r="E28" i="6"/>
  <c r="E27" i="6"/>
  <c r="E26" i="6"/>
  <c r="E25" i="6"/>
  <c r="E24" i="6"/>
  <c r="E23" i="6"/>
  <c r="E22" i="6"/>
  <c r="E21" i="6"/>
  <c r="E20" i="6"/>
  <c r="E19" i="6"/>
  <c r="E18" i="6"/>
  <c r="E17" i="6"/>
  <c r="E16" i="6"/>
  <c r="E15" i="6"/>
  <c r="E14" i="6"/>
  <c r="E13" i="6"/>
  <c r="E12" i="6"/>
  <c r="E11" i="6"/>
  <c r="E10" i="6"/>
  <c r="E9" i="6"/>
  <c r="E8" i="6"/>
  <c r="E7" i="6"/>
  <c r="E6" i="6"/>
  <c r="E33" i="6" s="1"/>
  <c r="H43" i="5"/>
  <c r="H44" i="5" s="1"/>
  <c r="H45" i="5" s="1"/>
  <c r="H46" i="5" s="1"/>
  <c r="H36" i="5"/>
  <c r="F36" i="5"/>
  <c r="G32" i="5"/>
  <c r="G31" i="5"/>
  <c r="G30" i="5"/>
  <c r="H29" i="5"/>
  <c r="F29" i="5"/>
  <c r="G28" i="5"/>
  <c r="G27" i="5"/>
  <c r="G26" i="5"/>
  <c r="G25" i="5"/>
  <c r="G24" i="5"/>
  <c r="G23" i="5"/>
  <c r="H22" i="5"/>
  <c r="H23" i="5" s="1"/>
  <c r="H24" i="5" s="1"/>
  <c r="H25" i="5" s="1"/>
  <c r="F22" i="5"/>
  <c r="G21" i="5"/>
  <c r="G20" i="5"/>
  <c r="G19" i="5"/>
  <c r="G18" i="5"/>
  <c r="G17" i="5"/>
  <c r="G16" i="5"/>
  <c r="H15" i="5"/>
  <c r="H16" i="5" s="1"/>
  <c r="H17" i="5" s="1"/>
  <c r="H18" i="5" s="1"/>
  <c r="F15" i="5"/>
  <c r="G14" i="5"/>
  <c r="G13" i="5"/>
  <c r="G12" i="5"/>
  <c r="G11" i="5"/>
  <c r="G10" i="5"/>
  <c r="G9" i="5"/>
  <c r="H8" i="5"/>
  <c r="F8" i="5"/>
  <c r="G7" i="5"/>
  <c r="G6" i="5"/>
  <c r="G5" i="5"/>
  <c r="I3" i="5"/>
  <c r="I8" i="5" s="1"/>
  <c r="I7" i="5" s="1"/>
  <c r="I6" i="5" s="1"/>
  <c r="I5" i="5" s="1"/>
  <c r="H21" i="5" l="1"/>
  <c r="H20" i="5" s="1"/>
  <c r="H19" i="5" s="1"/>
  <c r="H42" i="5"/>
  <c r="H41" i="5" s="1"/>
  <c r="H40" i="5" s="1"/>
  <c r="I22" i="5"/>
  <c r="I21" i="5" s="1"/>
  <c r="I20" i="5" s="1"/>
  <c r="H14" i="5"/>
  <c r="H13" i="5" s="1"/>
  <c r="H12" i="5" s="1"/>
  <c r="I9" i="5"/>
  <c r="I10" i="5" s="1"/>
  <c r="I11" i="5" s="1"/>
  <c r="I23" i="5"/>
  <c r="I24" i="5" s="1"/>
  <c r="I25" i="5" s="1"/>
  <c r="J25" i="5" s="1"/>
  <c r="H37" i="5"/>
  <c r="H35" i="5"/>
  <c r="I43" i="5"/>
  <c r="I15" i="5"/>
  <c r="I36" i="5"/>
  <c r="J36" i="5" s="1"/>
  <c r="I29" i="5"/>
  <c r="J29" i="5" s="1"/>
  <c r="H9" i="5"/>
  <c r="H7" i="5"/>
  <c r="H6" i="5" s="1"/>
  <c r="J8" i="5"/>
  <c r="H28" i="5"/>
  <c r="H30" i="5"/>
  <c r="J22" i="5" l="1"/>
  <c r="J23" i="5"/>
  <c r="J21" i="5"/>
  <c r="J24" i="5"/>
  <c r="K24" i="5" s="1"/>
  <c r="I16" i="5"/>
  <c r="I14" i="5"/>
  <c r="I44" i="5"/>
  <c r="I42" i="5"/>
  <c r="J43" i="5"/>
  <c r="J6" i="5"/>
  <c r="H5" i="5"/>
  <c r="J5" i="5" s="1"/>
  <c r="H31" i="5"/>
  <c r="I19" i="5"/>
  <c r="J19" i="5" s="1"/>
  <c r="J20" i="5"/>
  <c r="I28" i="5"/>
  <c r="I27" i="5" s="1"/>
  <c r="I26" i="5" s="1"/>
  <c r="I30" i="5"/>
  <c r="I31" i="5" s="1"/>
  <c r="I32" i="5" s="1"/>
  <c r="H34" i="5"/>
  <c r="H10" i="5"/>
  <c r="J9" i="5"/>
  <c r="J7" i="5"/>
  <c r="K7" i="5" s="1"/>
  <c r="H27" i="5"/>
  <c r="I37" i="5"/>
  <c r="I38" i="5" s="1"/>
  <c r="I39" i="5" s="1"/>
  <c r="I35" i="5"/>
  <c r="I34" i="5" s="1"/>
  <c r="I33" i="5" s="1"/>
  <c r="H38" i="5"/>
  <c r="J15" i="5"/>
  <c r="K21" i="5" l="1"/>
  <c r="K23" i="5"/>
  <c r="K20" i="5"/>
  <c r="J28" i="5"/>
  <c r="K28" i="5" s="1"/>
  <c r="J37" i="5"/>
  <c r="K36" i="5" s="1"/>
  <c r="K22" i="5"/>
  <c r="K19" i="5"/>
  <c r="K5" i="5"/>
  <c r="I17" i="5"/>
  <c r="J16" i="5"/>
  <c r="K6" i="5"/>
  <c r="K8" i="5"/>
  <c r="H26" i="5"/>
  <c r="J26" i="5" s="1"/>
  <c r="J27" i="5"/>
  <c r="H11" i="5"/>
  <c r="J11" i="5" s="1"/>
  <c r="J10" i="5"/>
  <c r="H39" i="5"/>
  <c r="J39" i="5" s="1"/>
  <c r="J38" i="5"/>
  <c r="I41" i="5"/>
  <c r="J42" i="5"/>
  <c r="K42" i="5" s="1"/>
  <c r="H33" i="5"/>
  <c r="J33" i="5" s="1"/>
  <c r="J34" i="5"/>
  <c r="J30" i="5"/>
  <c r="I45" i="5"/>
  <c r="J44" i="5"/>
  <c r="J35" i="5"/>
  <c r="K35" i="5" s="1"/>
  <c r="H32" i="5"/>
  <c r="J32" i="5" s="1"/>
  <c r="J31" i="5"/>
  <c r="I13" i="5"/>
  <c r="J14" i="5"/>
  <c r="K14" i="5" s="1"/>
  <c r="K31" i="5" l="1"/>
  <c r="K38" i="5"/>
  <c r="K27" i="5"/>
  <c r="K10" i="5"/>
  <c r="K34" i="5"/>
  <c r="K37" i="5"/>
  <c r="I12" i="5"/>
  <c r="J12" i="5" s="1"/>
  <c r="K11" i="5" s="1"/>
  <c r="J13" i="5"/>
  <c r="K13" i="5" s="1"/>
  <c r="I18" i="5"/>
  <c r="J18" i="5" s="1"/>
  <c r="K18" i="5" s="1"/>
  <c r="J17" i="5"/>
  <c r="K16" i="5" s="1"/>
  <c r="K32" i="5"/>
  <c r="I40" i="5"/>
  <c r="J40" i="5" s="1"/>
  <c r="J41" i="5"/>
  <c r="K41" i="5" s="1"/>
  <c r="K33" i="5"/>
  <c r="K26" i="5"/>
  <c r="K25" i="5"/>
  <c r="I46" i="5"/>
  <c r="J46" i="5" s="1"/>
  <c r="K46" i="5" s="1"/>
  <c r="J45" i="5"/>
  <c r="K9" i="5"/>
  <c r="K30" i="5"/>
  <c r="K29" i="5"/>
  <c r="K43" i="5"/>
  <c r="K15" i="5"/>
  <c r="K40" i="5" l="1"/>
  <c r="K45" i="5"/>
  <c r="K17" i="5"/>
  <c r="K39" i="5"/>
  <c r="K44" i="5"/>
  <c r="K12" i="5"/>
  <c r="G43" i="3" l="1"/>
  <c r="G44" i="3" s="1"/>
  <c r="G36" i="3"/>
  <c r="G35" i="3" s="1"/>
  <c r="E36" i="3"/>
  <c r="F32" i="3"/>
  <c r="F31" i="3"/>
  <c r="F30" i="3"/>
  <c r="G29" i="3"/>
  <c r="G28" i="3" s="1"/>
  <c r="E29" i="3"/>
  <c r="F28" i="3"/>
  <c r="F27" i="3"/>
  <c r="F26" i="3"/>
  <c r="F25" i="3"/>
  <c r="F24" i="3"/>
  <c r="F23" i="3"/>
  <c r="G22" i="3"/>
  <c r="G23" i="3" s="1"/>
  <c r="E22" i="3"/>
  <c r="F21" i="3"/>
  <c r="F20" i="3"/>
  <c r="F19" i="3"/>
  <c r="F18" i="3"/>
  <c r="F17" i="3"/>
  <c r="F16" i="3"/>
  <c r="G15" i="3"/>
  <c r="G14" i="3" s="1"/>
  <c r="G13" i="3" s="1"/>
  <c r="G12" i="3" s="1"/>
  <c r="E15" i="3"/>
  <c r="F14" i="3"/>
  <c r="F13" i="3"/>
  <c r="F12" i="3"/>
  <c r="F11" i="3"/>
  <c r="F10" i="3"/>
  <c r="F9" i="3"/>
  <c r="H8" i="3"/>
  <c r="H7" i="3" s="1"/>
  <c r="H6" i="3" s="1"/>
  <c r="H5" i="3" s="1"/>
  <c r="G8" i="3"/>
  <c r="G7" i="3" s="1"/>
  <c r="E8" i="3"/>
  <c r="F7" i="3"/>
  <c r="F6" i="3"/>
  <c r="F5" i="3"/>
  <c r="H3" i="3"/>
  <c r="H15" i="3" s="1"/>
  <c r="G30" i="3" l="1"/>
  <c r="G31" i="3" s="1"/>
  <c r="G32" i="3" s="1"/>
  <c r="G9" i="3"/>
  <c r="G10" i="3" s="1"/>
  <c r="G11" i="3" s="1"/>
  <c r="H9" i="3"/>
  <c r="H10" i="3" s="1"/>
  <c r="H11" i="3" s="1"/>
  <c r="G37" i="3"/>
  <c r="G38" i="3" s="1"/>
  <c r="G39" i="3" s="1"/>
  <c r="G16" i="3"/>
  <c r="G17" i="3" s="1"/>
  <c r="G18" i="3" s="1"/>
  <c r="G6" i="3"/>
  <c r="G5" i="3" s="1"/>
  <c r="I5" i="3" s="1"/>
  <c r="I7" i="3"/>
  <c r="G34" i="3"/>
  <c r="I15" i="3"/>
  <c r="H16" i="3"/>
  <c r="H17" i="3" s="1"/>
  <c r="H18" i="3" s="1"/>
  <c r="H14" i="3"/>
  <c r="H13" i="3" s="1"/>
  <c r="H12" i="3" s="1"/>
  <c r="I12" i="3" s="1"/>
  <c r="G24" i="3"/>
  <c r="G25" i="3" s="1"/>
  <c r="G27" i="3"/>
  <c r="G26" i="3" s="1"/>
  <c r="G45" i="3"/>
  <c r="H43" i="3"/>
  <c r="I43" i="3" s="1"/>
  <c r="H22" i="3"/>
  <c r="I22" i="3" s="1"/>
  <c r="G21" i="3"/>
  <c r="G20" i="3" s="1"/>
  <c r="G42" i="3"/>
  <c r="I8" i="3"/>
  <c r="H29" i="3"/>
  <c r="H36" i="3"/>
  <c r="I36" i="3" s="1"/>
  <c r="I29" i="3"/>
  <c r="I11" i="3" l="1"/>
  <c r="J11" i="3" s="1"/>
  <c r="I10" i="3"/>
  <c r="J10" i="3" s="1"/>
  <c r="I9" i="3"/>
  <c r="J9" i="3" s="1"/>
  <c r="I6" i="3"/>
  <c r="J6" i="3" s="1"/>
  <c r="I18" i="3"/>
  <c r="I13" i="3"/>
  <c r="J12" i="3" s="1"/>
  <c r="I14" i="3"/>
  <c r="J14" i="3" s="1"/>
  <c r="G46" i="3"/>
  <c r="H35" i="3"/>
  <c r="H37" i="3"/>
  <c r="I16" i="3"/>
  <c r="I17" i="3"/>
  <c r="G41" i="3"/>
  <c r="G33" i="3"/>
  <c r="J7" i="3"/>
  <c r="H23" i="3"/>
  <c r="H21" i="3"/>
  <c r="H20" i="3" s="1"/>
  <c r="H19" i="3" s="1"/>
  <c r="H30" i="3"/>
  <c r="H28" i="3"/>
  <c r="H44" i="3"/>
  <c r="H42" i="3"/>
  <c r="H41" i="3" s="1"/>
  <c r="H40" i="3" s="1"/>
  <c r="G19" i="3"/>
  <c r="J8" i="3" l="1"/>
  <c r="J5" i="3"/>
  <c r="I42" i="3"/>
  <c r="J42" i="3" s="1"/>
  <c r="I21" i="3"/>
  <c r="J21" i="3" s="1"/>
  <c r="J17" i="3"/>
  <c r="J16" i="3"/>
  <c r="J13" i="3"/>
  <c r="J15" i="3"/>
  <c r="H45" i="3"/>
  <c r="I44" i="3"/>
  <c r="H27" i="3"/>
  <c r="I28" i="3"/>
  <c r="J28" i="3" s="1"/>
  <c r="I20" i="3"/>
  <c r="I19" i="3"/>
  <c r="G40" i="3"/>
  <c r="I40" i="3" s="1"/>
  <c r="I41" i="3"/>
  <c r="H31" i="3"/>
  <c r="I30" i="3"/>
  <c r="H38" i="3"/>
  <c r="I37" i="3"/>
  <c r="H34" i="3"/>
  <c r="I35" i="3"/>
  <c r="J35" i="3" s="1"/>
  <c r="H24" i="3"/>
  <c r="I23" i="3"/>
  <c r="J41" i="3" l="1"/>
  <c r="J20" i="3"/>
  <c r="H33" i="3"/>
  <c r="I33" i="3" s="1"/>
  <c r="I34" i="3"/>
  <c r="J34" i="3" s="1"/>
  <c r="J22" i="3"/>
  <c r="J36" i="3"/>
  <c r="H26" i="3"/>
  <c r="I26" i="3" s="1"/>
  <c r="I27" i="3"/>
  <c r="J27" i="3" s="1"/>
  <c r="J40" i="3"/>
  <c r="H46" i="3"/>
  <c r="I46" i="3" s="1"/>
  <c r="J46" i="3" s="1"/>
  <c r="I45" i="3"/>
  <c r="J44" i="3" s="1"/>
  <c r="J19" i="3"/>
  <c r="J18" i="3"/>
  <c r="H39" i="3"/>
  <c r="I39" i="3" s="1"/>
  <c r="J39" i="3" s="1"/>
  <c r="I38" i="3"/>
  <c r="J38" i="3" s="1"/>
  <c r="J30" i="3"/>
  <c r="J29" i="3"/>
  <c r="H32" i="3"/>
  <c r="I32" i="3" s="1"/>
  <c r="I31" i="3"/>
  <c r="J43" i="3"/>
  <c r="H25" i="3"/>
  <c r="I25" i="3" s="1"/>
  <c r="I24" i="3"/>
  <c r="J24" i="3" s="1"/>
  <c r="J32" i="3" l="1"/>
  <c r="J45" i="3"/>
  <c r="J26" i="3"/>
  <c r="J37" i="3"/>
  <c r="J25" i="3"/>
  <c r="J31" i="3"/>
  <c r="J23" i="3"/>
  <c r="J33" i="3"/>
</calcChain>
</file>

<file path=xl/sharedStrings.xml><?xml version="1.0" encoding="utf-8"?>
<sst xmlns="http://schemas.openxmlformats.org/spreadsheetml/2006/main" count="157" uniqueCount="56">
  <si>
    <t>Senior Director</t>
    <phoneticPr fontId="1"/>
  </si>
  <si>
    <t>Director</t>
    <phoneticPr fontId="1"/>
  </si>
  <si>
    <t>役職給</t>
    <rPh sb="0" eb="3">
      <t>ヤクショクキュウ</t>
    </rPh>
    <phoneticPr fontId="1"/>
  </si>
  <si>
    <t>本給</t>
    <rPh sb="0" eb="2">
      <t>ホンキュウ</t>
    </rPh>
    <phoneticPr fontId="1"/>
  </si>
  <si>
    <t>評価給</t>
    <rPh sb="0" eb="3">
      <t>ヒョウカキュウ</t>
    </rPh>
    <phoneticPr fontId="1"/>
  </si>
  <si>
    <t>Manager</t>
    <phoneticPr fontId="1"/>
  </si>
  <si>
    <t>Snior Manager</t>
    <phoneticPr fontId="1"/>
  </si>
  <si>
    <t>Senior Staff</t>
    <phoneticPr fontId="1"/>
  </si>
  <si>
    <t>Staff</t>
    <phoneticPr fontId="1"/>
  </si>
  <si>
    <t>評価</t>
    <rPh sb="0" eb="2">
      <t>ヒョウカ</t>
    </rPh>
    <phoneticPr fontId="1"/>
  </si>
  <si>
    <t>S</t>
    <phoneticPr fontId="1"/>
  </si>
  <si>
    <t>A</t>
    <phoneticPr fontId="1"/>
  </si>
  <si>
    <t>SS</t>
    <phoneticPr fontId="1"/>
  </si>
  <si>
    <t>B</t>
    <phoneticPr fontId="1"/>
  </si>
  <si>
    <t>C</t>
    <phoneticPr fontId="1"/>
  </si>
  <si>
    <t>D</t>
    <phoneticPr fontId="1"/>
  </si>
  <si>
    <t>E</t>
    <phoneticPr fontId="1"/>
  </si>
  <si>
    <t>給与割合</t>
    <rPh sb="0" eb="4">
      <t>キュウヨワリアイ</t>
    </rPh>
    <phoneticPr fontId="1"/>
  </si>
  <si>
    <t>標準給与</t>
    <rPh sb="0" eb="4">
      <t>ヒョウジュンキュウヨ</t>
    </rPh>
    <phoneticPr fontId="1"/>
  </si>
  <si>
    <t>差額</t>
    <rPh sb="0" eb="2">
      <t>サガク</t>
    </rPh>
    <phoneticPr fontId="1"/>
  </si>
  <si>
    <t>スプレッド</t>
    <phoneticPr fontId="1"/>
  </si>
  <si>
    <t>合計額</t>
    <rPh sb="0" eb="3">
      <t>ゴウケイガク</t>
    </rPh>
    <phoneticPr fontId="1"/>
  </si>
  <si>
    <t>賞与分配割合</t>
    <rPh sb="0" eb="2">
      <t>ショウヨ</t>
    </rPh>
    <rPh sb="2" eb="4">
      <t>ブンパイ</t>
    </rPh>
    <rPh sb="4" eb="6">
      <t>ワリアイ</t>
    </rPh>
    <phoneticPr fontId="1"/>
  </si>
  <si>
    <t>標準ポイント</t>
    <rPh sb="0" eb="2">
      <t>ヒョウジュン</t>
    </rPh>
    <phoneticPr fontId="1"/>
  </si>
  <si>
    <t>合計ポイント</t>
    <rPh sb="0" eb="2">
      <t>ゴウケイ</t>
    </rPh>
    <phoneticPr fontId="1"/>
  </si>
  <si>
    <t>賞与配分基準額（例）
期末予想営業利益額の30%
期末予想経常利益額の40%
期末予想営業利益額+減価償却費△設備投資金額の30% など
入社後６か月経過したものが賞与支給対象者
中途入社者は支給ポイント数を月数按分
１ポイント単価＝賞与支給総額/総付与ポイント数</t>
    <rPh sb="0" eb="2">
      <t>ショウヨ</t>
    </rPh>
    <rPh sb="2" eb="4">
      <t>ハイブン</t>
    </rPh>
    <rPh sb="4" eb="7">
      <t>キジュンガク</t>
    </rPh>
    <rPh sb="8" eb="9">
      <t>レイ</t>
    </rPh>
    <rPh sb="11" eb="13">
      <t>キマツ</t>
    </rPh>
    <rPh sb="13" eb="15">
      <t>ヨソウ</t>
    </rPh>
    <rPh sb="15" eb="19">
      <t>エイギョウリエキ</t>
    </rPh>
    <rPh sb="19" eb="20">
      <t>ガク</t>
    </rPh>
    <rPh sb="25" eb="27">
      <t>キマツ</t>
    </rPh>
    <rPh sb="27" eb="29">
      <t>ヨソウ</t>
    </rPh>
    <rPh sb="29" eb="34">
      <t>ケイジョウリエキガク</t>
    </rPh>
    <rPh sb="39" eb="41">
      <t>キマツ</t>
    </rPh>
    <rPh sb="41" eb="43">
      <t>ヨソウ</t>
    </rPh>
    <rPh sb="43" eb="48">
      <t>エイギョウリエキガク</t>
    </rPh>
    <rPh sb="49" eb="54">
      <t>ゲンカショウキャクヒ</t>
    </rPh>
    <rPh sb="55" eb="61">
      <t>セツビトウシキンガク</t>
    </rPh>
    <rPh sb="69" eb="71">
      <t>ニュウシャ</t>
    </rPh>
    <rPh sb="71" eb="72">
      <t>ゴ</t>
    </rPh>
    <rPh sb="74" eb="75">
      <t>ゲツ</t>
    </rPh>
    <rPh sb="75" eb="77">
      <t>ケイカ</t>
    </rPh>
    <rPh sb="82" eb="84">
      <t>ショウヨ</t>
    </rPh>
    <rPh sb="84" eb="89">
      <t>シキュウタイショウシャ</t>
    </rPh>
    <rPh sb="90" eb="94">
      <t>チュウトニュウシャ</t>
    </rPh>
    <rPh sb="94" eb="95">
      <t>シャ</t>
    </rPh>
    <rPh sb="96" eb="98">
      <t>シキュウ</t>
    </rPh>
    <rPh sb="102" eb="103">
      <t>スウ</t>
    </rPh>
    <rPh sb="104" eb="108">
      <t>ゲツスウアンブン</t>
    </rPh>
    <rPh sb="114" eb="116">
      <t>タンカ</t>
    </rPh>
    <rPh sb="117" eb="123">
      <t>ショウヨシキュウソウガク</t>
    </rPh>
    <rPh sb="124" eb="125">
      <t>ソウ</t>
    </rPh>
    <rPh sb="125" eb="127">
      <t>フヨ</t>
    </rPh>
    <rPh sb="131" eb="132">
      <t>スウ</t>
    </rPh>
    <phoneticPr fontId="1"/>
  </si>
  <si>
    <t>各職種グレード別要件</t>
    <rPh sb="0" eb="3">
      <t>カクショクシュ</t>
    </rPh>
    <rPh sb="7" eb="8">
      <t>ベツ</t>
    </rPh>
    <rPh sb="8" eb="10">
      <t>ヨウケン</t>
    </rPh>
    <phoneticPr fontId="1"/>
  </si>
  <si>
    <t>各期個人別目標</t>
    <rPh sb="0" eb="2">
      <t>カクキ</t>
    </rPh>
    <rPh sb="2" eb="5">
      <t>コジンベツ</t>
    </rPh>
    <rPh sb="5" eb="7">
      <t>モクヒョウ</t>
    </rPh>
    <phoneticPr fontId="1"/>
  </si>
  <si>
    <t>アウトプットパフォーマンス</t>
    <phoneticPr fontId="1"/>
  </si>
  <si>
    <t>コミュニケーション</t>
    <phoneticPr fontId="1"/>
  </si>
  <si>
    <t>プレゼンテーション能力</t>
    <rPh sb="9" eb="11">
      <t>ノウリョク</t>
    </rPh>
    <phoneticPr fontId="1"/>
  </si>
  <si>
    <t>提案・企画力</t>
    <rPh sb="0" eb="2">
      <t>テイアン</t>
    </rPh>
    <rPh sb="3" eb="6">
      <t>キカクリョク</t>
    </rPh>
    <phoneticPr fontId="1"/>
  </si>
  <si>
    <t>納期管理・スケジュール管理能力</t>
    <rPh sb="0" eb="2">
      <t>ノウキ</t>
    </rPh>
    <rPh sb="2" eb="4">
      <t>カンリ</t>
    </rPh>
    <rPh sb="11" eb="15">
      <t>カンリノウリョク</t>
    </rPh>
    <phoneticPr fontId="1"/>
  </si>
  <si>
    <t>業務効率化能力</t>
    <rPh sb="0" eb="5">
      <t>ギョウムコウリツカ</t>
    </rPh>
    <rPh sb="5" eb="7">
      <t>ノウリョク</t>
    </rPh>
    <phoneticPr fontId="1"/>
  </si>
  <si>
    <t>教育指導能力</t>
    <rPh sb="0" eb="4">
      <t>キョウイクシドウ</t>
    </rPh>
    <rPh sb="4" eb="6">
      <t>ノウリョク</t>
    </rPh>
    <phoneticPr fontId="1"/>
  </si>
  <si>
    <t>自己スキル研鑽</t>
    <rPh sb="0" eb="2">
      <t>ジコ</t>
    </rPh>
    <rPh sb="5" eb="7">
      <t>ケンサン</t>
    </rPh>
    <phoneticPr fontId="1"/>
  </si>
  <si>
    <t>勤勉さ</t>
    <rPh sb="0" eb="2">
      <t>キンベン</t>
    </rPh>
    <phoneticPr fontId="1"/>
  </si>
  <si>
    <t>コンピテンシー項目</t>
    <rPh sb="7" eb="9">
      <t>コウモク</t>
    </rPh>
    <phoneticPr fontId="1"/>
  </si>
  <si>
    <t>評価行動項目</t>
    <rPh sb="0" eb="4">
      <t>ヒョウカコウドウ</t>
    </rPh>
    <rPh sb="4" eb="6">
      <t>コウモク</t>
    </rPh>
    <phoneticPr fontId="1"/>
  </si>
  <si>
    <t>C…不足している</t>
    <rPh sb="2" eb="4">
      <t>フソク</t>
    </rPh>
    <phoneticPr fontId="1"/>
  </si>
  <si>
    <t>B…できている</t>
    <phoneticPr fontId="1"/>
  </si>
  <si>
    <t>A…優秀にできている</t>
    <rPh sb="2" eb="4">
      <t>ユウシュウ</t>
    </rPh>
    <phoneticPr fontId="1"/>
  </si>
  <si>
    <t>コメント</t>
    <phoneticPr fontId="1"/>
  </si>
  <si>
    <t>点数</t>
    <rPh sb="0" eb="2">
      <t>テンスウ</t>
    </rPh>
    <phoneticPr fontId="1"/>
  </si>
  <si>
    <t>合計</t>
    <rPh sb="0" eb="2">
      <t>ゴウケイ</t>
    </rPh>
    <phoneticPr fontId="1"/>
  </si>
  <si>
    <r>
      <t xml:space="preserve">昇格条件（例）
２年連続S評価以上
３年連続A評価以上
降格条件（例）
２年連続E評価以下
３年連続D評価以下
</t>
    </r>
    <r>
      <rPr>
        <sz val="11"/>
        <color rgb="FFFF0000"/>
        <rFont val="游ゴシック"/>
        <family val="3"/>
        <charset val="128"/>
        <scheme val="minor"/>
      </rPr>
      <t>職種グレード要件の充足状況、個人目標の達成状況、取組要件の達成状況の評価割合の重み付け（社員には非公開）を会社方針として決定し、評価を決定する。</t>
    </r>
    <rPh sb="0" eb="4">
      <t>ショウカクジョウケン</t>
    </rPh>
    <rPh sb="5" eb="6">
      <t>レイ</t>
    </rPh>
    <rPh sb="9" eb="10">
      <t>ネン</t>
    </rPh>
    <rPh sb="10" eb="12">
      <t>レンゾク</t>
    </rPh>
    <rPh sb="13" eb="15">
      <t>ヒョウカ</t>
    </rPh>
    <rPh sb="15" eb="17">
      <t>イジョウ</t>
    </rPh>
    <rPh sb="19" eb="20">
      <t>ネン</t>
    </rPh>
    <rPh sb="20" eb="22">
      <t>レンゾク</t>
    </rPh>
    <rPh sb="23" eb="25">
      <t>ヒョウカ</t>
    </rPh>
    <rPh sb="25" eb="27">
      <t>イジョウ</t>
    </rPh>
    <rPh sb="28" eb="30">
      <t>コウカク</t>
    </rPh>
    <rPh sb="30" eb="32">
      <t>ジョウケン</t>
    </rPh>
    <rPh sb="33" eb="34">
      <t>レイ</t>
    </rPh>
    <rPh sb="37" eb="38">
      <t>ネン</t>
    </rPh>
    <rPh sb="38" eb="40">
      <t>レンゾク</t>
    </rPh>
    <rPh sb="41" eb="43">
      <t>ヒョウカ</t>
    </rPh>
    <rPh sb="43" eb="45">
      <t>イカ</t>
    </rPh>
    <rPh sb="47" eb="50">
      <t>ネンレンゾク</t>
    </rPh>
    <rPh sb="51" eb="53">
      <t>ヒョウカ</t>
    </rPh>
    <rPh sb="53" eb="55">
      <t>イカ</t>
    </rPh>
    <rPh sb="57" eb="59">
      <t>ショクシュ</t>
    </rPh>
    <rPh sb="63" eb="65">
      <t>ヨウケン</t>
    </rPh>
    <rPh sb="66" eb="70">
      <t>ジュウソクジョウキョウ</t>
    </rPh>
    <rPh sb="71" eb="75">
      <t>コジンモクヒョウ</t>
    </rPh>
    <rPh sb="76" eb="80">
      <t>タッセイジョウキョウ</t>
    </rPh>
    <rPh sb="81" eb="83">
      <t>トリクミ</t>
    </rPh>
    <rPh sb="83" eb="85">
      <t>ヨウケン</t>
    </rPh>
    <rPh sb="86" eb="90">
      <t>タッセイジョウキョウ</t>
    </rPh>
    <rPh sb="91" eb="95">
      <t>ヒョウカワリアイ</t>
    </rPh>
    <rPh sb="96" eb="97">
      <t>オモ</t>
    </rPh>
    <rPh sb="98" eb="99">
      <t>ヅ</t>
    </rPh>
    <rPh sb="101" eb="103">
      <t>シャイン</t>
    </rPh>
    <rPh sb="105" eb="108">
      <t>ヒコウカイ</t>
    </rPh>
    <rPh sb="110" eb="112">
      <t>カイシャ</t>
    </rPh>
    <rPh sb="112" eb="114">
      <t>ホウシン</t>
    </rPh>
    <rPh sb="117" eb="119">
      <t>ケッテイ</t>
    </rPh>
    <rPh sb="124" eb="126">
      <t>ケッテイ</t>
    </rPh>
    <phoneticPr fontId="1"/>
  </si>
  <si>
    <r>
      <rPr>
        <sz val="9"/>
        <color rgb="FFFF0000"/>
        <rFont val="游ゴシック"/>
        <family val="3"/>
        <charset val="128"/>
        <scheme val="minor"/>
      </rPr>
      <t>※全社として、共通の職務レベルを設定し、基準を統一させて、その基準に基づいて各職種の具体的な職務レベルを定義を行う。</t>
    </r>
    <r>
      <rPr>
        <sz val="9"/>
        <color theme="1"/>
        <rFont val="游ゴシック"/>
        <family val="3"/>
        <charset val="128"/>
        <scheme val="minor"/>
      </rPr>
      <t xml:space="preserve">
（例）
・経営理念を部門全体へ落とし込むことができる
・会社および部門方針・部門目標の立案、浸透、落とし込みと推進ができる
・部門の業務進捗状況の把握・指導・管理ができる
・将来のビジョンを構築し、環境変化に対応できる
・顧客の信頼を獲得、業務の拡大を推進できる
・部門の問題・課題を早期発見し、対策・解決を行い、部門の業務の質を向上できる</t>
    </r>
    <rPh sb="1" eb="3">
      <t>ゼンシャ</t>
    </rPh>
    <rPh sb="7" eb="9">
      <t>キョウツウ</t>
    </rPh>
    <rPh sb="10" eb="12">
      <t>ショクム</t>
    </rPh>
    <rPh sb="16" eb="18">
      <t>セッテイ</t>
    </rPh>
    <rPh sb="20" eb="22">
      <t>キジュン</t>
    </rPh>
    <rPh sb="23" eb="25">
      <t>トウイツ</t>
    </rPh>
    <rPh sb="31" eb="33">
      <t>キジュン</t>
    </rPh>
    <rPh sb="34" eb="35">
      <t>モト</t>
    </rPh>
    <rPh sb="38" eb="41">
      <t>カクショクシュ</t>
    </rPh>
    <rPh sb="42" eb="45">
      <t>グタイテキ</t>
    </rPh>
    <rPh sb="46" eb="48">
      <t>ショクム</t>
    </rPh>
    <rPh sb="52" eb="54">
      <t>テイギ</t>
    </rPh>
    <rPh sb="55" eb="56">
      <t>オコナ</t>
    </rPh>
    <rPh sb="60" eb="61">
      <t>レイ</t>
    </rPh>
    <phoneticPr fontId="1"/>
  </si>
  <si>
    <t>※全社の経営計画に基づいた部門計画を達成するために各社員の行動目標の設定。
・部門目標に関連しているか
・目標の期間設定が適正か
・目標は定量的、定性的に具体的に設定されているか
・自身の努力により、コントロールできるものか</t>
    <rPh sb="1" eb="3">
      <t>ゼンシャ</t>
    </rPh>
    <rPh sb="4" eb="8">
      <t>ケイエイケイカク</t>
    </rPh>
    <rPh sb="9" eb="10">
      <t>モト</t>
    </rPh>
    <rPh sb="13" eb="17">
      <t>ブモンケイカク</t>
    </rPh>
    <rPh sb="18" eb="20">
      <t>タッセイ</t>
    </rPh>
    <rPh sb="25" eb="28">
      <t>カクシャイン</t>
    </rPh>
    <rPh sb="29" eb="31">
      <t>コウドウ</t>
    </rPh>
    <rPh sb="31" eb="33">
      <t>モクヒョウ</t>
    </rPh>
    <rPh sb="34" eb="36">
      <t>セッテイ</t>
    </rPh>
    <rPh sb="39" eb="41">
      <t>ブモン</t>
    </rPh>
    <rPh sb="41" eb="43">
      <t>モクヒョウ</t>
    </rPh>
    <rPh sb="44" eb="46">
      <t>カンレン</t>
    </rPh>
    <rPh sb="53" eb="55">
      <t>モクヒョウ</t>
    </rPh>
    <rPh sb="56" eb="60">
      <t>キカンセッテイ</t>
    </rPh>
    <rPh sb="61" eb="63">
      <t>テキセイ</t>
    </rPh>
    <rPh sb="66" eb="68">
      <t>モクヒョウ</t>
    </rPh>
    <rPh sb="69" eb="72">
      <t>テイリョウテキ</t>
    </rPh>
    <rPh sb="73" eb="76">
      <t>テイセイテキ</t>
    </rPh>
    <rPh sb="77" eb="80">
      <t>グタイテキ</t>
    </rPh>
    <rPh sb="81" eb="83">
      <t>セッテイ</t>
    </rPh>
    <rPh sb="91" eb="93">
      <t>ジシン</t>
    </rPh>
    <rPh sb="94" eb="96">
      <t>ドリョク</t>
    </rPh>
    <phoneticPr fontId="1"/>
  </si>
  <si>
    <t>・部署の戦略・アクションプランの立案ができる
・部署のアクションプランの実行推進、進捗管理ができる
・部署予算の把握、目標達成への指導ができる
・部署の部下の育成指導ができる
・担当部署において問題等の対処、改善、業務の質を向上できる
・担当部署のコスト管理ができる
・コンプライアンスの把握・指導・徹底ができる</t>
    <phoneticPr fontId="1"/>
  </si>
  <si>
    <t>・グループの目標達成に向けて、的確なメンバーの指導とプロセス管理ができる
・グループのアクションプランの実行推進、進捗管理が任せられる
・メンバーの育成を任せられる
・グループの課題を発見し、上司の支援を受けながら解決、改善できる</t>
    <phoneticPr fontId="1"/>
  </si>
  <si>
    <t>・基本業務については安心して任せることができる
・例外事項に臨機応変な対応ができる
・担当業務の課題を発見し、改善に向けた具体策の提案ができる
・後輩へアドバイスができる</t>
    <phoneticPr fontId="1"/>
  </si>
  <si>
    <t>・基本業務については独力でこなすことができる
・自ら課題を発見し、上司の支援を受けながら改善・解決できる
・困難な例外事項は、上司・先輩のサポートを受けながら処理できる</t>
    <phoneticPr fontId="1"/>
  </si>
  <si>
    <t>・上司の指示を受け、確認をもらいながら業務を進めることができる
・報告・連絡を決められたとおりに行うことができる</t>
    <phoneticPr fontId="1"/>
  </si>
  <si>
    <t>※職種ごとに具体的な評価行動項目を設定して、社員に求められている行動指針を明示する。</t>
    <rPh sb="1" eb="3">
      <t>ショクシュ</t>
    </rPh>
    <rPh sb="6" eb="9">
      <t>グタイテキ</t>
    </rPh>
    <rPh sb="10" eb="16">
      <t>ヒョウカコウドウコウモク</t>
    </rPh>
    <rPh sb="17" eb="19">
      <t>セッテイ</t>
    </rPh>
    <rPh sb="22" eb="24">
      <t>シャイン</t>
    </rPh>
    <rPh sb="25" eb="26">
      <t>モト</t>
    </rPh>
    <rPh sb="32" eb="36">
      <t>コウドウシシン</t>
    </rPh>
    <rPh sb="37" eb="39">
      <t>メイジ</t>
    </rPh>
    <phoneticPr fontId="1"/>
  </si>
  <si>
    <t>　最終評価者が、職種ごとの評価項目のバランス調整を行う。</t>
    <rPh sb="1" eb="6">
      <t>サイシュウヒョウカシャ</t>
    </rPh>
    <rPh sb="8" eb="10">
      <t>ショクシュ</t>
    </rPh>
    <rPh sb="13" eb="17">
      <t>ヒョウカコウモク</t>
    </rPh>
    <rPh sb="22" eb="24">
      <t>チョウセイ</t>
    </rPh>
    <rPh sb="25" eb="26">
      <t>オコナ</t>
    </rPh>
    <phoneticPr fontId="1"/>
  </si>
  <si>
    <t>階層</t>
    <rPh sb="0" eb="2">
      <t>カイソウ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</si>
</sst>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9"/>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0" fontId="0" fillId="2" borderId="0" xfId="0" applyFill="1" applyAlignment="1">
      <alignment horizontal="center" vertical="center"/>
    </xf>
    <xf numFmtId="10" fontId="0" fillId="2" borderId="0" xfId="0" applyNumberFormat="1" applyFill="1">
      <alignment vertical="center"/>
    </xf>
    <xf numFmtId="177" fontId="0" fillId="0" borderId="0" xfId="0" applyNumberFormat="1" applyAlignment="1">
      <alignment horizontal="center" vertical="center"/>
    </xf>
    <xf numFmtId="177" fontId="0" fillId="0" borderId="0" xfId="0" applyNumberFormat="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0" fillId="2" borderId="1" xfId="0" applyNumberFormat="1" applyFill="1" applyBorder="1" applyAlignment="1">
      <alignment horizontal="center" vertical="center"/>
    </xf>
    <xf numFmtId="10" fontId="0" fillId="2" borderId="1" xfId="0" applyNumberFormat="1" applyFill="1" applyBorder="1">
      <alignment vertical="center"/>
    </xf>
    <xf numFmtId="0" fontId="0" fillId="0" borderId="1" xfId="0" applyBorder="1" applyAlignment="1">
      <alignment horizontal="left" vertical="center"/>
    </xf>
    <xf numFmtId="176" fontId="0" fillId="2" borderId="1" xfId="0" applyNumberFormat="1" applyFill="1" applyBorder="1">
      <alignment vertical="center"/>
    </xf>
    <xf numFmtId="0" fontId="0" fillId="0" borderId="0" xfId="0" applyAlignment="1">
      <alignment horizontal="left" vertical="center"/>
    </xf>
    <xf numFmtId="0" fontId="0" fillId="2" borderId="1" xfId="0" applyFill="1" applyBorder="1" applyAlignment="1">
      <alignment horizontal="center" vertical="center"/>
    </xf>
    <xf numFmtId="0" fontId="2" fillId="0" borderId="3" xfId="0" applyFont="1" applyBorder="1">
      <alignment vertical="center"/>
    </xf>
    <xf numFmtId="0" fontId="0" fillId="0" borderId="0" xfId="0" applyAlignment="1">
      <alignment horizontal="left" vertical="top" wrapText="1"/>
    </xf>
    <xf numFmtId="0" fontId="0" fillId="0" borderId="1" xfId="0" applyBorder="1" applyAlignment="1">
      <alignment horizontal="left" vertical="center"/>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0" fillId="0" borderId="1" xfId="0" applyBorder="1" applyAlignment="1">
      <alignment horizontal="left" vertical="top"/>
    </xf>
    <xf numFmtId="0" fontId="4" fillId="0" borderId="1" xfId="0" applyFont="1" applyBorder="1" applyAlignment="1">
      <alignment horizontal="left" vertical="top"/>
    </xf>
    <xf numFmtId="176" fontId="0" fillId="0" borderId="1"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2.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 Id="rId14" Type="http://schemas.microsoft.com/office/2017/10/relationships/person" Target="persons/person3.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A5EA-8E35-4030-A821-279BDBD6DC80}">
  <dimension ref="B3:V48"/>
  <sheetViews>
    <sheetView tabSelected="1" topLeftCell="F1" workbookViewId="0">
      <selection activeCell="M5" sqref="M5:M11"/>
    </sheetView>
  </sheetViews>
  <sheetFormatPr defaultRowHeight="18" x14ac:dyDescent="1.1000000000000001"/>
  <cols>
    <col min="1" max="1" width="4.2890625" customWidth="1"/>
    <col min="2" max="2" width="14.5390625" bestFit="1" customWidth="1"/>
    <col min="3" max="6" width="8.9140625" style="1" customWidth="1"/>
    <col min="7" max="7" width="13.2890625" customWidth="1"/>
    <col min="11" max="11" width="0" hidden="1" customWidth="1"/>
    <col min="12" max="12" width="10.7890625" bestFit="1" customWidth="1"/>
    <col min="13" max="13" width="45.25" customWidth="1"/>
    <col min="14" max="14" width="46.375" customWidth="1"/>
  </cols>
  <sheetData>
    <row r="3" spans="2:22" x14ac:dyDescent="1.1000000000000001">
      <c r="G3" t="s">
        <v>17</v>
      </c>
      <c r="H3" s="4">
        <v>3</v>
      </c>
      <c r="I3" s="4">
        <f>10-H3</f>
        <v>7</v>
      </c>
      <c r="J3" s="1"/>
      <c r="K3" s="1"/>
    </row>
    <row r="4" spans="2:22" s="1" customFormat="1" ht="18" customHeight="1" x14ac:dyDescent="1.1000000000000001">
      <c r="C4" s="1" t="s">
        <v>55</v>
      </c>
      <c r="D4" s="1" t="s">
        <v>9</v>
      </c>
      <c r="E4" s="1" t="s">
        <v>18</v>
      </c>
      <c r="F4" s="1" t="s">
        <v>19</v>
      </c>
      <c r="G4" s="1" t="s">
        <v>2</v>
      </c>
      <c r="H4" s="1" t="s">
        <v>3</v>
      </c>
      <c r="I4" s="1" t="s">
        <v>4</v>
      </c>
      <c r="J4" s="1" t="s">
        <v>21</v>
      </c>
      <c r="K4" s="1" t="s">
        <v>19</v>
      </c>
      <c r="L4" s="3" t="s">
        <v>20</v>
      </c>
      <c r="M4" s="1" t="s">
        <v>26</v>
      </c>
      <c r="N4" s="1" t="s">
        <v>27</v>
      </c>
      <c r="P4" s="21" t="s">
        <v>45</v>
      </c>
      <c r="Q4" s="21"/>
      <c r="R4" s="21"/>
      <c r="S4" s="21"/>
      <c r="T4" s="21"/>
      <c r="U4" s="21"/>
      <c r="V4" s="21"/>
    </row>
    <row r="5" spans="2:22" ht="27" customHeight="1" x14ac:dyDescent="1.1000000000000001">
      <c r="B5" s="22" t="s">
        <v>0</v>
      </c>
      <c r="C5" s="11">
        <v>7</v>
      </c>
      <c r="D5" s="11" t="s">
        <v>12</v>
      </c>
      <c r="E5" s="12"/>
      <c r="F5" s="12"/>
      <c r="G5" s="13">
        <f>+G8</f>
        <v>70000</v>
      </c>
      <c r="H5" s="13">
        <f>+H6*(1+$L$8)</f>
        <v>108179.97300000001</v>
      </c>
      <c r="I5" s="13">
        <f t="shared" ref="I5:I6" si="0">+I6*(1+$L$8)</f>
        <v>252419.93700000001</v>
      </c>
      <c r="J5" s="13">
        <f>SUM(G5:I5)</f>
        <v>430599.91000000003</v>
      </c>
      <c r="K5" s="13">
        <f>+J5-J6</f>
        <v>10502.910000000033</v>
      </c>
      <c r="L5" s="13"/>
      <c r="M5" s="23" t="s">
        <v>46</v>
      </c>
      <c r="N5" s="24" t="s">
        <v>47</v>
      </c>
      <c r="P5" s="21"/>
      <c r="Q5" s="21"/>
      <c r="R5" s="21"/>
      <c r="S5" s="21"/>
      <c r="T5" s="21"/>
      <c r="U5" s="21"/>
      <c r="V5" s="21"/>
    </row>
    <row r="6" spans="2:22" ht="27" customHeight="1" x14ac:dyDescent="1.1000000000000001">
      <c r="B6" s="22"/>
      <c r="C6" s="11">
        <f>+C5-1</f>
        <v>6</v>
      </c>
      <c r="D6" s="11" t="s">
        <v>10</v>
      </c>
      <c r="E6" s="12"/>
      <c r="F6" s="12"/>
      <c r="G6" s="13">
        <f>+G8</f>
        <v>70000</v>
      </c>
      <c r="H6" s="13">
        <f>+H7*(1+$L$8)</f>
        <v>105029.1</v>
      </c>
      <c r="I6" s="13">
        <f t="shared" si="0"/>
        <v>245067.9</v>
      </c>
      <c r="J6" s="13">
        <f t="shared" ref="J6:J46" si="1">SUM(G6:I6)</f>
        <v>420097</v>
      </c>
      <c r="K6" s="13">
        <f t="shared" ref="K6:K46" si="2">+J6-J7</f>
        <v>10197</v>
      </c>
      <c r="L6" s="13"/>
      <c r="M6" s="23"/>
      <c r="N6" s="25"/>
      <c r="P6" s="21"/>
      <c r="Q6" s="21"/>
      <c r="R6" s="21"/>
      <c r="S6" s="21"/>
      <c r="T6" s="21"/>
      <c r="U6" s="21"/>
      <c r="V6" s="21"/>
    </row>
    <row r="7" spans="2:22" ht="27" customHeight="1" x14ac:dyDescent="1.1000000000000001">
      <c r="B7" s="22"/>
      <c r="C7" s="11">
        <f t="shared" ref="C7:C11" si="3">+C6-1</f>
        <v>5</v>
      </c>
      <c r="D7" s="11" t="s">
        <v>11</v>
      </c>
      <c r="E7" s="12"/>
      <c r="F7" s="12"/>
      <c r="G7" s="13">
        <f>+G8</f>
        <v>70000</v>
      </c>
      <c r="H7" s="13">
        <f>+H8*(1+$L$8)</f>
        <v>101970</v>
      </c>
      <c r="I7" s="13">
        <f>+I8*(1+$L$8)</f>
        <v>237930</v>
      </c>
      <c r="J7" s="13">
        <f t="shared" si="1"/>
        <v>409900</v>
      </c>
      <c r="K7" s="13">
        <f t="shared" si="2"/>
        <v>9900</v>
      </c>
      <c r="L7" s="13"/>
      <c r="M7" s="23"/>
      <c r="N7" s="25"/>
      <c r="P7" s="21"/>
      <c r="Q7" s="21"/>
      <c r="R7" s="21"/>
      <c r="S7" s="21"/>
      <c r="T7" s="21"/>
      <c r="U7" s="21"/>
      <c r="V7" s="21"/>
    </row>
    <row r="8" spans="2:22" ht="27" customHeight="1" x14ac:dyDescent="1.1000000000000001">
      <c r="B8" s="22"/>
      <c r="C8" s="11">
        <f t="shared" si="3"/>
        <v>4</v>
      </c>
      <c r="D8" s="11" t="s">
        <v>13</v>
      </c>
      <c r="E8" s="14">
        <v>400000</v>
      </c>
      <c r="F8" s="12">
        <f>+E8-E15</f>
        <v>60000</v>
      </c>
      <c r="G8" s="17">
        <v>70000</v>
      </c>
      <c r="H8" s="13">
        <f>(+$E8-$G8)*H$3/10</f>
        <v>99000</v>
      </c>
      <c r="I8" s="13">
        <f>(+$E8-$G8)*I$3/10</f>
        <v>231000</v>
      </c>
      <c r="J8" s="13">
        <f t="shared" si="1"/>
        <v>400000</v>
      </c>
      <c r="K8" s="13">
        <f t="shared" si="2"/>
        <v>9611.6504854368977</v>
      </c>
      <c r="L8" s="15">
        <v>0.03</v>
      </c>
      <c r="M8" s="23"/>
      <c r="N8" s="25"/>
      <c r="P8" s="21"/>
      <c r="Q8" s="21"/>
      <c r="R8" s="21"/>
      <c r="S8" s="21"/>
      <c r="T8" s="21"/>
      <c r="U8" s="21"/>
      <c r="V8" s="21"/>
    </row>
    <row r="9" spans="2:22" ht="27" customHeight="1" x14ac:dyDescent="1.1000000000000001">
      <c r="B9" s="22"/>
      <c r="C9" s="11">
        <f t="shared" si="3"/>
        <v>3</v>
      </c>
      <c r="D9" s="11" t="s">
        <v>14</v>
      </c>
      <c r="E9" s="12"/>
      <c r="F9" s="12"/>
      <c r="G9" s="13">
        <f>+G8</f>
        <v>70000</v>
      </c>
      <c r="H9" s="13">
        <f t="shared" ref="H9:I11" si="4">+H8/(1+$L$8)</f>
        <v>96116.504854368934</v>
      </c>
      <c r="I9" s="13">
        <f t="shared" si="4"/>
        <v>224271.84466019418</v>
      </c>
      <c r="J9" s="13">
        <f t="shared" si="1"/>
        <v>390388.3495145631</v>
      </c>
      <c r="K9" s="13">
        <f t="shared" si="2"/>
        <v>9331.6995004242053</v>
      </c>
      <c r="L9" s="13"/>
      <c r="M9" s="23"/>
      <c r="N9" s="25"/>
      <c r="P9" s="21"/>
      <c r="Q9" s="21"/>
      <c r="R9" s="21"/>
      <c r="S9" s="21"/>
      <c r="T9" s="21"/>
      <c r="U9" s="21"/>
      <c r="V9" s="21"/>
    </row>
    <row r="10" spans="2:22" ht="27" customHeight="1" x14ac:dyDescent="1.1000000000000001">
      <c r="B10" s="22"/>
      <c r="C10" s="11">
        <f t="shared" si="3"/>
        <v>2</v>
      </c>
      <c r="D10" s="11" t="s">
        <v>15</v>
      </c>
      <c r="E10" s="12"/>
      <c r="F10" s="12"/>
      <c r="G10" s="13">
        <f>+G8</f>
        <v>70000</v>
      </c>
      <c r="H10" s="13">
        <f t="shared" si="4"/>
        <v>93316.995004241675</v>
      </c>
      <c r="I10" s="13">
        <f t="shared" si="4"/>
        <v>217739.65500989725</v>
      </c>
      <c r="J10" s="13">
        <f t="shared" si="1"/>
        <v>381056.6500141389</v>
      </c>
      <c r="K10" s="13">
        <f t="shared" si="2"/>
        <v>9059.9024275962729</v>
      </c>
      <c r="L10" s="13"/>
      <c r="M10" s="23"/>
      <c r="N10" s="25"/>
      <c r="P10" s="21"/>
      <c r="Q10" s="21"/>
      <c r="R10" s="21"/>
      <c r="S10" s="21"/>
      <c r="T10" s="21"/>
      <c r="U10" s="21"/>
      <c r="V10" s="21"/>
    </row>
    <row r="11" spans="2:22" ht="27" customHeight="1" x14ac:dyDescent="1.1000000000000001">
      <c r="B11" s="22"/>
      <c r="C11" s="11">
        <f t="shared" si="3"/>
        <v>1</v>
      </c>
      <c r="D11" s="11" t="s">
        <v>16</v>
      </c>
      <c r="E11" s="12"/>
      <c r="F11" s="12"/>
      <c r="G11" s="13">
        <f>+G8</f>
        <v>70000</v>
      </c>
      <c r="H11" s="13">
        <f t="shared" si="4"/>
        <v>90599.024275962787</v>
      </c>
      <c r="I11" s="13">
        <f t="shared" si="4"/>
        <v>211397.72331057984</v>
      </c>
      <c r="J11" s="13">
        <f t="shared" si="1"/>
        <v>371996.74758654262</v>
      </c>
      <c r="K11" s="13">
        <f t="shared" si="2"/>
        <v>3251.3775865426287</v>
      </c>
      <c r="L11" s="13"/>
      <c r="M11" s="23"/>
      <c r="N11" s="25"/>
      <c r="P11" s="21"/>
      <c r="Q11" s="21"/>
      <c r="R11" s="21"/>
      <c r="S11" s="21"/>
      <c r="T11" s="21"/>
      <c r="U11" s="21"/>
      <c r="V11" s="21"/>
    </row>
    <row r="12" spans="2:22" ht="27" customHeight="1" x14ac:dyDescent="1.1000000000000001">
      <c r="B12" s="22" t="s">
        <v>1</v>
      </c>
      <c r="C12" s="11">
        <v>7</v>
      </c>
      <c r="D12" s="11" t="s">
        <v>12</v>
      </c>
      <c r="E12" s="12"/>
      <c r="F12" s="12"/>
      <c r="G12" s="13">
        <f>+G15</f>
        <v>30000</v>
      </c>
      <c r="H12" s="13">
        <f>+H13*(1+$L$15)</f>
        <v>101623.611</v>
      </c>
      <c r="I12" s="13">
        <f>+I13*(1+$L$15)</f>
        <v>237121.75900000002</v>
      </c>
      <c r="J12" s="13">
        <f t="shared" si="1"/>
        <v>368745.37</v>
      </c>
      <c r="K12" s="13">
        <f t="shared" si="2"/>
        <v>9866.3699999999953</v>
      </c>
      <c r="L12" s="13"/>
      <c r="M12" s="26" t="s">
        <v>48</v>
      </c>
      <c r="N12" s="29"/>
      <c r="P12" s="21"/>
      <c r="Q12" s="21"/>
      <c r="R12" s="21"/>
      <c r="S12" s="21"/>
      <c r="T12" s="21"/>
      <c r="U12" s="21"/>
      <c r="V12" s="21"/>
    </row>
    <row r="13" spans="2:22" ht="27" customHeight="1" x14ac:dyDescent="1.1000000000000001">
      <c r="B13" s="22"/>
      <c r="C13" s="11">
        <f>+C12-1</f>
        <v>6</v>
      </c>
      <c r="D13" s="11" t="s">
        <v>10</v>
      </c>
      <c r="E13" s="12"/>
      <c r="F13" s="12"/>
      <c r="G13" s="13">
        <f>+G15</f>
        <v>30000</v>
      </c>
      <c r="H13" s="13">
        <f t="shared" ref="H13:I14" si="5">+H14*(1+$L$15)</f>
        <v>98663.7</v>
      </c>
      <c r="I13" s="13">
        <f t="shared" si="5"/>
        <v>230215.30000000002</v>
      </c>
      <c r="J13" s="13">
        <f t="shared" si="1"/>
        <v>358879</v>
      </c>
      <c r="K13" s="13">
        <f t="shared" si="2"/>
        <v>9579</v>
      </c>
      <c r="L13" s="13"/>
      <c r="M13" s="27"/>
      <c r="N13" s="29"/>
      <c r="P13" s="21"/>
      <c r="Q13" s="21"/>
      <c r="R13" s="21"/>
      <c r="S13" s="21"/>
      <c r="T13" s="21"/>
      <c r="U13" s="21"/>
      <c r="V13" s="21"/>
    </row>
    <row r="14" spans="2:22" ht="27" customHeight="1" x14ac:dyDescent="1.1000000000000001">
      <c r="B14" s="22"/>
      <c r="C14" s="11">
        <f t="shared" ref="C14:C18" si="6">+C13-1</f>
        <v>5</v>
      </c>
      <c r="D14" s="11" t="s">
        <v>11</v>
      </c>
      <c r="E14" s="12"/>
      <c r="F14" s="12"/>
      <c r="G14" s="13">
        <f>+G15</f>
        <v>30000</v>
      </c>
      <c r="H14" s="13">
        <f t="shared" si="5"/>
        <v>95790</v>
      </c>
      <c r="I14" s="13">
        <f t="shared" si="5"/>
        <v>223510</v>
      </c>
      <c r="J14" s="13">
        <f t="shared" si="1"/>
        <v>349300</v>
      </c>
      <c r="K14" s="13">
        <f t="shared" si="2"/>
        <v>9300</v>
      </c>
      <c r="L14" s="13"/>
      <c r="M14" s="27"/>
      <c r="N14" s="29"/>
      <c r="P14" s="21"/>
      <c r="Q14" s="21"/>
      <c r="R14" s="21"/>
      <c r="S14" s="21"/>
      <c r="T14" s="21"/>
      <c r="U14" s="21"/>
      <c r="V14" s="21"/>
    </row>
    <row r="15" spans="2:22" ht="27" customHeight="1" x14ac:dyDescent="1.1000000000000001">
      <c r="B15" s="22"/>
      <c r="C15" s="11">
        <f t="shared" si="6"/>
        <v>4</v>
      </c>
      <c r="D15" s="11" t="s">
        <v>13</v>
      </c>
      <c r="E15" s="14">
        <v>340000</v>
      </c>
      <c r="F15" s="12">
        <f>+E15-E22</f>
        <v>50000</v>
      </c>
      <c r="G15" s="17">
        <v>30000</v>
      </c>
      <c r="H15" s="13">
        <f>(+$E15-$G15)*H$3/10</f>
        <v>93000</v>
      </c>
      <c r="I15" s="13">
        <f>(+$E15-$G15)*I$3/10</f>
        <v>217000</v>
      </c>
      <c r="J15" s="13">
        <f t="shared" si="1"/>
        <v>340000</v>
      </c>
      <c r="K15" s="13">
        <f t="shared" si="2"/>
        <v>9029.1262135922443</v>
      </c>
      <c r="L15" s="15">
        <v>0.03</v>
      </c>
      <c r="M15" s="27"/>
      <c r="N15" s="29"/>
      <c r="P15" s="21"/>
      <c r="Q15" s="21"/>
      <c r="R15" s="21"/>
      <c r="S15" s="21"/>
      <c r="T15" s="21"/>
      <c r="U15" s="21"/>
      <c r="V15" s="21"/>
    </row>
    <row r="16" spans="2:22" ht="27" customHeight="1" x14ac:dyDescent="1.1000000000000001">
      <c r="B16" s="22"/>
      <c r="C16" s="11">
        <f t="shared" si="6"/>
        <v>3</v>
      </c>
      <c r="D16" s="11" t="s">
        <v>14</v>
      </c>
      <c r="E16" s="12"/>
      <c r="F16" s="12"/>
      <c r="G16" s="13">
        <f>+G15</f>
        <v>30000</v>
      </c>
      <c r="H16" s="13">
        <f>+H15/(1+$L$15)</f>
        <v>90291.262135922327</v>
      </c>
      <c r="I16" s="13">
        <f>+I15/(1+$L$15)</f>
        <v>210679.61165048543</v>
      </c>
      <c r="J16" s="13">
        <f t="shared" si="1"/>
        <v>330970.87378640776</v>
      </c>
      <c r="K16" s="13">
        <f t="shared" si="2"/>
        <v>8766.1419549439452</v>
      </c>
      <c r="L16" s="13"/>
      <c r="M16" s="27"/>
      <c r="N16" s="29"/>
    </row>
    <row r="17" spans="2:14" ht="27" customHeight="1" x14ac:dyDescent="1.1000000000000001">
      <c r="B17" s="22"/>
      <c r="C17" s="11">
        <f t="shared" si="6"/>
        <v>2</v>
      </c>
      <c r="D17" s="11" t="s">
        <v>15</v>
      </c>
      <c r="E17" s="12"/>
      <c r="F17" s="12"/>
      <c r="G17" s="13">
        <f>+G15</f>
        <v>30000</v>
      </c>
      <c r="H17" s="13">
        <f t="shared" ref="H17:I18" si="7">+H16/(1+$L$15)</f>
        <v>87661.419549439146</v>
      </c>
      <c r="I17" s="13">
        <f t="shared" si="7"/>
        <v>204543.31228202468</v>
      </c>
      <c r="J17" s="13">
        <f t="shared" si="1"/>
        <v>322204.73183146381</v>
      </c>
      <c r="K17" s="13">
        <f t="shared" si="2"/>
        <v>8510.8174319843529</v>
      </c>
      <c r="L17" s="13"/>
      <c r="M17" s="27"/>
      <c r="N17" s="29"/>
    </row>
    <row r="18" spans="2:14" ht="27" customHeight="1" x14ac:dyDescent="1.1000000000000001">
      <c r="B18" s="22"/>
      <c r="C18" s="11">
        <f t="shared" si="6"/>
        <v>1</v>
      </c>
      <c r="D18" s="11" t="s">
        <v>16</v>
      </c>
      <c r="E18" s="12"/>
      <c r="F18" s="12"/>
      <c r="G18" s="13">
        <f>+G15</f>
        <v>30000</v>
      </c>
      <c r="H18" s="13">
        <f t="shared" si="7"/>
        <v>85108.174319843834</v>
      </c>
      <c r="I18" s="13">
        <f t="shared" si="7"/>
        <v>198585.74007963561</v>
      </c>
      <c r="J18" s="13">
        <f t="shared" si="1"/>
        <v>313693.91439947946</v>
      </c>
      <c r="K18" s="13">
        <f t="shared" si="2"/>
        <v>-1342.3756005205796</v>
      </c>
      <c r="L18" s="13"/>
      <c r="M18" s="28"/>
      <c r="N18" s="29"/>
    </row>
    <row r="19" spans="2:14" ht="27" customHeight="1" x14ac:dyDescent="1.1000000000000001">
      <c r="B19" s="22" t="s">
        <v>6</v>
      </c>
      <c r="C19" s="11">
        <v>7</v>
      </c>
      <c r="D19" s="11" t="s">
        <v>12</v>
      </c>
      <c r="E19" s="12"/>
      <c r="F19" s="12"/>
      <c r="G19" s="13">
        <f>+G22</f>
        <v>20000</v>
      </c>
      <c r="H19" s="13">
        <f>+H20*(1+$L$22)</f>
        <v>88510.887000000017</v>
      </c>
      <c r="I19" s="13">
        <f>+I20*(1+$L$22)</f>
        <v>206525.40300000002</v>
      </c>
      <c r="J19" s="13">
        <f t="shared" si="1"/>
        <v>315036.29000000004</v>
      </c>
      <c r="K19" s="13">
        <f t="shared" si="2"/>
        <v>8593.2900000000373</v>
      </c>
      <c r="L19" s="13"/>
      <c r="M19" s="23" t="s">
        <v>49</v>
      </c>
      <c r="N19" s="29"/>
    </row>
    <row r="20" spans="2:14" ht="27" customHeight="1" x14ac:dyDescent="1.1000000000000001">
      <c r="B20" s="22"/>
      <c r="C20" s="11">
        <f>+C19-1</f>
        <v>6</v>
      </c>
      <c r="D20" s="11" t="s">
        <v>10</v>
      </c>
      <c r="E20" s="12"/>
      <c r="F20" s="12"/>
      <c r="G20" s="13">
        <f>+G22</f>
        <v>20000</v>
      </c>
      <c r="H20" s="13">
        <f>+H21*(1+$L$22)</f>
        <v>85932.900000000009</v>
      </c>
      <c r="I20" s="13">
        <f t="shared" ref="I20:I21" si="8">+I21*(1+$L$22)</f>
        <v>200510.1</v>
      </c>
      <c r="J20" s="13">
        <f t="shared" si="1"/>
        <v>306443</v>
      </c>
      <c r="K20" s="13">
        <f t="shared" si="2"/>
        <v>8343</v>
      </c>
      <c r="L20" s="13"/>
      <c r="M20" s="30"/>
      <c r="N20" s="29"/>
    </row>
    <row r="21" spans="2:14" ht="27" customHeight="1" x14ac:dyDescent="1.1000000000000001">
      <c r="B21" s="22"/>
      <c r="C21" s="11">
        <f t="shared" ref="C21:C25" si="9">+C20-1</f>
        <v>5</v>
      </c>
      <c r="D21" s="11" t="s">
        <v>11</v>
      </c>
      <c r="E21" s="12"/>
      <c r="F21" s="12"/>
      <c r="G21" s="13">
        <f>+G22</f>
        <v>20000</v>
      </c>
      <c r="H21" s="13">
        <f>+H22*(1+$L$22)</f>
        <v>83430</v>
      </c>
      <c r="I21" s="13">
        <f t="shared" si="8"/>
        <v>194670</v>
      </c>
      <c r="J21" s="13">
        <f t="shared" si="1"/>
        <v>298100</v>
      </c>
      <c r="K21" s="13">
        <f t="shared" si="2"/>
        <v>8100</v>
      </c>
      <c r="L21" s="13"/>
      <c r="M21" s="30"/>
      <c r="N21" s="29"/>
    </row>
    <row r="22" spans="2:14" ht="27" customHeight="1" x14ac:dyDescent="1.1000000000000001">
      <c r="B22" s="22"/>
      <c r="C22" s="11">
        <f t="shared" si="9"/>
        <v>4</v>
      </c>
      <c r="D22" s="11" t="s">
        <v>13</v>
      </c>
      <c r="E22" s="14">
        <v>290000</v>
      </c>
      <c r="F22" s="12">
        <f>+E22-E29</f>
        <v>40000</v>
      </c>
      <c r="G22" s="17">
        <v>20000</v>
      </c>
      <c r="H22" s="13">
        <f>(+$E22-$G22)*H$3/10</f>
        <v>81000</v>
      </c>
      <c r="I22" s="13">
        <f>(+$E22-$G22)*I$3/10</f>
        <v>189000</v>
      </c>
      <c r="J22" s="13">
        <f t="shared" si="1"/>
        <v>290000</v>
      </c>
      <c r="K22" s="13">
        <f t="shared" si="2"/>
        <v>7864.0776699029375</v>
      </c>
      <c r="L22" s="15">
        <v>0.03</v>
      </c>
      <c r="M22" s="30"/>
      <c r="N22" s="29"/>
    </row>
    <row r="23" spans="2:14" ht="27" customHeight="1" x14ac:dyDescent="1.1000000000000001">
      <c r="B23" s="22"/>
      <c r="C23" s="11">
        <f t="shared" si="9"/>
        <v>3</v>
      </c>
      <c r="D23" s="11" t="s">
        <v>14</v>
      </c>
      <c r="E23" s="12"/>
      <c r="F23" s="12"/>
      <c r="G23" s="13">
        <f>+G22</f>
        <v>20000</v>
      </c>
      <c r="H23" s="13">
        <f>+H22/(1+$L$22)</f>
        <v>78640.776699029127</v>
      </c>
      <c r="I23" s="13">
        <f>+I22/(1+$L$22)</f>
        <v>183495.14563106795</v>
      </c>
      <c r="J23" s="13">
        <f t="shared" si="1"/>
        <v>282135.92233009706</v>
      </c>
      <c r="K23" s="13">
        <f t="shared" si="2"/>
        <v>7635.0268639833666</v>
      </c>
      <c r="L23" s="13"/>
      <c r="M23" s="30"/>
      <c r="N23" s="29"/>
    </row>
    <row r="24" spans="2:14" ht="27" customHeight="1" x14ac:dyDescent="1.1000000000000001">
      <c r="B24" s="22"/>
      <c r="C24" s="11">
        <f t="shared" si="9"/>
        <v>2</v>
      </c>
      <c r="D24" s="11" t="s">
        <v>15</v>
      </c>
      <c r="E24" s="12"/>
      <c r="F24" s="12"/>
      <c r="G24" s="13">
        <f>+G22</f>
        <v>20000</v>
      </c>
      <c r="H24" s="13">
        <f>+H23/(1+$L$22)</f>
        <v>76350.268639834103</v>
      </c>
      <c r="I24" s="13">
        <f t="shared" ref="I24:I25" si="10">+I23/(1+$L$22)</f>
        <v>178150.62682627956</v>
      </c>
      <c r="J24" s="13">
        <f t="shared" si="1"/>
        <v>274500.8954661137</v>
      </c>
      <c r="K24" s="13">
        <f t="shared" si="2"/>
        <v>7412.6474407606293</v>
      </c>
      <c r="L24" s="13"/>
      <c r="M24" s="30"/>
      <c r="N24" s="29"/>
    </row>
    <row r="25" spans="2:14" ht="27" customHeight="1" x14ac:dyDescent="1.1000000000000001">
      <c r="B25" s="22"/>
      <c r="C25" s="11">
        <f t="shared" si="9"/>
        <v>1</v>
      </c>
      <c r="D25" s="11" t="s">
        <v>16</v>
      </c>
      <c r="E25" s="12"/>
      <c r="F25" s="12"/>
      <c r="G25" s="13">
        <f>+G22</f>
        <v>20000</v>
      </c>
      <c r="H25" s="13">
        <f>+H24/(1+$L$22)</f>
        <v>74126.474407605929</v>
      </c>
      <c r="I25" s="13">
        <f t="shared" si="10"/>
        <v>172961.77361774715</v>
      </c>
      <c r="J25" s="13">
        <f t="shared" si="1"/>
        <v>267088.24802535307</v>
      </c>
      <c r="K25" s="13">
        <f t="shared" si="2"/>
        <v>-5629.8669746469823</v>
      </c>
      <c r="L25" s="13"/>
      <c r="M25" s="30"/>
      <c r="N25" s="29"/>
    </row>
    <row r="26" spans="2:14" ht="27" customHeight="1" x14ac:dyDescent="1.1000000000000001">
      <c r="B26" s="22" t="s">
        <v>5</v>
      </c>
      <c r="C26" s="11">
        <v>7</v>
      </c>
      <c r="D26" s="11" t="s">
        <v>12</v>
      </c>
      <c r="E26" s="12"/>
      <c r="F26" s="12"/>
      <c r="G26" s="13">
        <f>+G29</f>
        <v>5000</v>
      </c>
      <c r="H26" s="31">
        <f>+H27*(1+$L$29)</f>
        <v>80315.434500000018</v>
      </c>
      <c r="I26" s="31">
        <f>+I27*(1+$L$29)</f>
        <v>187402.68050000002</v>
      </c>
      <c r="J26" s="13">
        <f t="shared" si="1"/>
        <v>272718.11500000005</v>
      </c>
      <c r="K26" s="13">
        <f t="shared" si="2"/>
        <v>7797.6150000000489</v>
      </c>
      <c r="L26" s="13"/>
      <c r="M26" s="23" t="s">
        <v>50</v>
      </c>
      <c r="N26" s="29"/>
    </row>
    <row r="27" spans="2:14" ht="27" customHeight="1" x14ac:dyDescent="1.1000000000000001">
      <c r="B27" s="22"/>
      <c r="C27" s="11">
        <f>+C26-1</f>
        <v>6</v>
      </c>
      <c r="D27" s="11" t="s">
        <v>10</v>
      </c>
      <c r="E27" s="12"/>
      <c r="F27" s="12"/>
      <c r="G27" s="13">
        <f>+G29</f>
        <v>5000</v>
      </c>
      <c r="H27" s="31">
        <f t="shared" ref="H27:I28" si="11">+H28*(1+$L$29)</f>
        <v>77976.150000000009</v>
      </c>
      <c r="I27" s="31">
        <f t="shared" si="11"/>
        <v>181944.35</v>
      </c>
      <c r="J27" s="13">
        <f t="shared" si="1"/>
        <v>264920.5</v>
      </c>
      <c r="K27" s="13">
        <f t="shared" si="2"/>
        <v>7570.5</v>
      </c>
      <c r="L27" s="13"/>
      <c r="M27" s="30"/>
      <c r="N27" s="29"/>
    </row>
    <row r="28" spans="2:14" ht="27" customHeight="1" x14ac:dyDescent="1.1000000000000001">
      <c r="B28" s="22"/>
      <c r="C28" s="11">
        <f t="shared" ref="C28:C32" si="12">+C27-1</f>
        <v>5</v>
      </c>
      <c r="D28" s="11" t="s">
        <v>11</v>
      </c>
      <c r="E28" s="12"/>
      <c r="F28" s="12"/>
      <c r="G28" s="13">
        <f>+G29</f>
        <v>5000</v>
      </c>
      <c r="H28" s="31">
        <f t="shared" si="11"/>
        <v>75705</v>
      </c>
      <c r="I28" s="31">
        <f t="shared" si="11"/>
        <v>176645</v>
      </c>
      <c r="J28" s="13">
        <f t="shared" si="1"/>
        <v>257350</v>
      </c>
      <c r="K28" s="13">
        <f t="shared" si="2"/>
        <v>7350</v>
      </c>
      <c r="L28" s="13"/>
      <c r="M28" s="30"/>
      <c r="N28" s="29"/>
    </row>
    <row r="29" spans="2:14" ht="27" customHeight="1" x14ac:dyDescent="1.1000000000000001">
      <c r="B29" s="22"/>
      <c r="C29" s="11">
        <f t="shared" si="12"/>
        <v>4</v>
      </c>
      <c r="D29" s="11" t="s">
        <v>13</v>
      </c>
      <c r="E29" s="14">
        <v>250000</v>
      </c>
      <c r="F29" s="12">
        <f>+E29-E36</f>
        <v>30000</v>
      </c>
      <c r="G29" s="17">
        <v>5000</v>
      </c>
      <c r="H29" s="31">
        <f>(+$E29-$G29)*H$3/10</f>
        <v>73500</v>
      </c>
      <c r="I29" s="31">
        <f>(+$E29-$G29)*I$3/10</f>
        <v>171500</v>
      </c>
      <c r="J29" s="13">
        <f t="shared" si="1"/>
        <v>250000</v>
      </c>
      <c r="K29" s="13">
        <f t="shared" si="2"/>
        <v>7135.9223300971207</v>
      </c>
      <c r="L29" s="15">
        <v>0.03</v>
      </c>
      <c r="M29" s="30"/>
      <c r="N29" s="29"/>
    </row>
    <row r="30" spans="2:14" ht="27" customHeight="1" x14ac:dyDescent="1.1000000000000001">
      <c r="B30" s="22"/>
      <c r="C30" s="11">
        <f t="shared" si="12"/>
        <v>3</v>
      </c>
      <c r="D30" s="11" t="s">
        <v>14</v>
      </c>
      <c r="E30" s="12"/>
      <c r="F30" s="12"/>
      <c r="G30" s="13">
        <f>+G29</f>
        <v>5000</v>
      </c>
      <c r="H30" s="31">
        <f t="shared" ref="H30:I32" si="13">+H29/(1+$L$29)</f>
        <v>71359.223300970873</v>
      </c>
      <c r="I30" s="31">
        <f t="shared" si="13"/>
        <v>166504.85436893202</v>
      </c>
      <c r="J30" s="13">
        <f t="shared" si="1"/>
        <v>242864.07766990288</v>
      </c>
      <c r="K30" s="13">
        <f t="shared" si="2"/>
        <v>6928.0799321330851</v>
      </c>
      <c r="L30" s="13"/>
      <c r="M30" s="30"/>
      <c r="N30" s="29"/>
    </row>
    <row r="31" spans="2:14" ht="27" customHeight="1" x14ac:dyDescent="1.1000000000000001">
      <c r="B31" s="22"/>
      <c r="C31" s="11">
        <f t="shared" si="12"/>
        <v>2</v>
      </c>
      <c r="D31" s="11" t="s">
        <v>15</v>
      </c>
      <c r="E31" s="12"/>
      <c r="F31" s="12"/>
      <c r="G31" s="13">
        <f>+G29</f>
        <v>5000</v>
      </c>
      <c r="H31" s="31">
        <f t="shared" si="13"/>
        <v>69280.799321330938</v>
      </c>
      <c r="I31" s="31">
        <f t="shared" si="13"/>
        <v>161655.19841643886</v>
      </c>
      <c r="J31" s="13">
        <f t="shared" si="1"/>
        <v>235935.99773776979</v>
      </c>
      <c r="K31" s="13">
        <f t="shared" si="2"/>
        <v>6726.2911962457001</v>
      </c>
      <c r="L31" s="13"/>
      <c r="M31" s="30"/>
      <c r="N31" s="29"/>
    </row>
    <row r="32" spans="2:14" ht="27" customHeight="1" x14ac:dyDescent="1.1000000000000001">
      <c r="B32" s="22"/>
      <c r="C32" s="11">
        <f t="shared" si="12"/>
        <v>1</v>
      </c>
      <c r="D32" s="11" t="s">
        <v>16</v>
      </c>
      <c r="E32" s="12"/>
      <c r="F32" s="12"/>
      <c r="G32" s="13">
        <f>+G29</f>
        <v>5000</v>
      </c>
      <c r="H32" s="31">
        <f t="shared" si="13"/>
        <v>67262.911962457219</v>
      </c>
      <c r="I32" s="31">
        <f t="shared" si="13"/>
        <v>156946.79457906686</v>
      </c>
      <c r="J32" s="13">
        <f t="shared" si="1"/>
        <v>229209.70654152409</v>
      </c>
      <c r="K32" s="13">
        <f t="shared" si="2"/>
        <v>-11190.233458475908</v>
      </c>
      <c r="L32" s="13"/>
      <c r="M32" s="30"/>
      <c r="N32" s="29"/>
    </row>
    <row r="33" spans="2:14" ht="27" customHeight="1" x14ac:dyDescent="1.1000000000000001">
      <c r="B33" s="22" t="s">
        <v>7</v>
      </c>
      <c r="C33" s="11">
        <v>7</v>
      </c>
      <c r="D33" s="11" t="s">
        <v>12</v>
      </c>
      <c r="E33" s="12"/>
      <c r="F33" s="12"/>
      <c r="G33" s="13"/>
      <c r="H33" s="13">
        <f>+H34*(1+$L$36)</f>
        <v>72119.982000000004</v>
      </c>
      <c r="I33" s="13">
        <f>+I34*(1+$L$36)</f>
        <v>168279.95800000001</v>
      </c>
      <c r="J33" s="13">
        <f t="shared" si="1"/>
        <v>240399.94</v>
      </c>
      <c r="K33" s="13">
        <f t="shared" si="2"/>
        <v>7001.9400000000023</v>
      </c>
      <c r="L33" s="13"/>
      <c r="M33" s="23" t="s">
        <v>51</v>
      </c>
      <c r="N33" s="29"/>
    </row>
    <row r="34" spans="2:14" ht="27" customHeight="1" x14ac:dyDescent="1.1000000000000001">
      <c r="B34" s="22"/>
      <c r="C34" s="11">
        <f>+C33-1</f>
        <v>6</v>
      </c>
      <c r="D34" s="11" t="s">
        <v>10</v>
      </c>
      <c r="E34" s="12"/>
      <c r="F34" s="12"/>
      <c r="G34" s="13"/>
      <c r="H34" s="13">
        <f t="shared" ref="H34:I35" si="14">+H35*(1+$L$36)</f>
        <v>70019.400000000009</v>
      </c>
      <c r="I34" s="13">
        <f t="shared" si="14"/>
        <v>163378.6</v>
      </c>
      <c r="J34" s="13">
        <f t="shared" si="1"/>
        <v>233398</v>
      </c>
      <c r="K34" s="13">
        <f t="shared" si="2"/>
        <v>6798</v>
      </c>
      <c r="L34" s="13"/>
      <c r="M34" s="30"/>
      <c r="N34" s="29"/>
    </row>
    <row r="35" spans="2:14" ht="27" customHeight="1" x14ac:dyDescent="1.1000000000000001">
      <c r="B35" s="22"/>
      <c r="C35" s="11">
        <f t="shared" ref="C35:C39" si="15">+C34-1</f>
        <v>5</v>
      </c>
      <c r="D35" s="11" t="s">
        <v>11</v>
      </c>
      <c r="E35" s="12"/>
      <c r="F35" s="12"/>
      <c r="G35" s="13"/>
      <c r="H35" s="13">
        <f t="shared" si="14"/>
        <v>67980</v>
      </c>
      <c r="I35" s="13">
        <f t="shared" si="14"/>
        <v>158620</v>
      </c>
      <c r="J35" s="13">
        <f t="shared" si="1"/>
        <v>226600</v>
      </c>
      <c r="K35" s="13">
        <f t="shared" si="2"/>
        <v>6600</v>
      </c>
      <c r="L35" s="13"/>
      <c r="M35" s="30"/>
      <c r="N35" s="29"/>
    </row>
    <row r="36" spans="2:14" ht="27" customHeight="1" x14ac:dyDescent="1.1000000000000001">
      <c r="B36" s="22"/>
      <c r="C36" s="11">
        <f t="shared" si="15"/>
        <v>4</v>
      </c>
      <c r="D36" s="11" t="s">
        <v>13</v>
      </c>
      <c r="E36" s="14">
        <v>220000</v>
      </c>
      <c r="F36" s="12">
        <f>+E36-E43</f>
        <v>20000</v>
      </c>
      <c r="G36" s="13"/>
      <c r="H36" s="13">
        <f>(+$E36-$G36)*H$3/10</f>
        <v>66000</v>
      </c>
      <c r="I36" s="13">
        <f>(+$E36-$G36)*I$3/10</f>
        <v>154000</v>
      </c>
      <c r="J36" s="13">
        <f t="shared" si="1"/>
        <v>220000</v>
      </c>
      <c r="K36" s="13">
        <f t="shared" si="2"/>
        <v>6407.7669902912457</v>
      </c>
      <c r="L36" s="15">
        <v>0.03</v>
      </c>
      <c r="M36" s="30"/>
      <c r="N36" s="29"/>
    </row>
    <row r="37" spans="2:14" ht="27" customHeight="1" x14ac:dyDescent="1.1000000000000001">
      <c r="B37" s="22"/>
      <c r="C37" s="11">
        <f t="shared" si="15"/>
        <v>3</v>
      </c>
      <c r="D37" s="11" t="s">
        <v>14</v>
      </c>
      <c r="E37" s="12"/>
      <c r="F37" s="12"/>
      <c r="G37" s="13"/>
      <c r="H37" s="13">
        <f>+H36/(1+$L$36)</f>
        <v>64077.669902912618</v>
      </c>
      <c r="I37" s="13">
        <f>+I36/(1+$L$36)</f>
        <v>149514.56310679612</v>
      </c>
      <c r="J37" s="13">
        <f t="shared" si="1"/>
        <v>213592.23300970875</v>
      </c>
      <c r="K37" s="13">
        <f t="shared" si="2"/>
        <v>6221.1330002828036</v>
      </c>
      <c r="L37" s="13"/>
      <c r="M37" s="30"/>
      <c r="N37" s="29"/>
    </row>
    <row r="38" spans="2:14" ht="27" customHeight="1" x14ac:dyDescent="1.1000000000000001">
      <c r="B38" s="22"/>
      <c r="C38" s="11">
        <f t="shared" si="15"/>
        <v>2</v>
      </c>
      <c r="D38" s="11" t="s">
        <v>15</v>
      </c>
      <c r="E38" s="12"/>
      <c r="F38" s="12"/>
      <c r="G38" s="13"/>
      <c r="H38" s="13">
        <f t="shared" ref="H38:I39" si="16">+H37/(1+$L$36)</f>
        <v>62211.330002827781</v>
      </c>
      <c r="I38" s="13">
        <f t="shared" si="16"/>
        <v>145159.77000659818</v>
      </c>
      <c r="J38" s="13">
        <f t="shared" si="1"/>
        <v>207371.10000942595</v>
      </c>
      <c r="K38" s="13">
        <f t="shared" si="2"/>
        <v>6039.9349517308583</v>
      </c>
      <c r="L38" s="13"/>
      <c r="M38" s="30"/>
      <c r="N38" s="29"/>
    </row>
    <row r="39" spans="2:14" ht="27" customHeight="1" x14ac:dyDescent="1.1000000000000001">
      <c r="B39" s="22"/>
      <c r="C39" s="11">
        <f t="shared" si="15"/>
        <v>1</v>
      </c>
      <c r="D39" s="11" t="s">
        <v>16</v>
      </c>
      <c r="E39" s="12"/>
      <c r="F39" s="12"/>
      <c r="G39" s="13"/>
      <c r="H39" s="13">
        <f t="shared" si="16"/>
        <v>60399.349517308525</v>
      </c>
      <c r="I39" s="13">
        <f t="shared" si="16"/>
        <v>140931.81554038657</v>
      </c>
      <c r="J39" s="13">
        <f t="shared" si="1"/>
        <v>201331.16505769509</v>
      </c>
      <c r="K39" s="13">
        <f t="shared" si="2"/>
        <v>-17214.234942304902</v>
      </c>
      <c r="L39" s="13"/>
      <c r="M39" s="30"/>
      <c r="N39" s="29"/>
    </row>
    <row r="40" spans="2:14" ht="27" customHeight="1" x14ac:dyDescent="1.1000000000000001">
      <c r="B40" s="22" t="s">
        <v>8</v>
      </c>
      <c r="C40" s="11">
        <v>7</v>
      </c>
      <c r="D40" s="11" t="s">
        <v>12</v>
      </c>
      <c r="E40" s="12"/>
      <c r="F40" s="12"/>
      <c r="G40" s="13"/>
      <c r="H40" s="13">
        <f t="shared" ref="H40:I42" si="17">+H41*(1+$L$43)</f>
        <v>65563.62</v>
      </c>
      <c r="I40" s="13">
        <f t="shared" si="17"/>
        <v>152981.78</v>
      </c>
      <c r="J40" s="13">
        <f t="shared" si="1"/>
        <v>218545.4</v>
      </c>
      <c r="K40" s="13">
        <f t="shared" si="2"/>
        <v>6365.3999999999942</v>
      </c>
      <c r="L40" s="13"/>
      <c r="M40" s="23" t="s">
        <v>52</v>
      </c>
      <c r="N40" s="29"/>
    </row>
    <row r="41" spans="2:14" ht="27" customHeight="1" x14ac:dyDescent="1.1000000000000001">
      <c r="B41" s="22"/>
      <c r="C41" s="11">
        <f>+C40-1</f>
        <v>6</v>
      </c>
      <c r="D41" s="11" t="s">
        <v>10</v>
      </c>
      <c r="E41" s="12"/>
      <c r="F41" s="12"/>
      <c r="G41" s="13"/>
      <c r="H41" s="13">
        <f t="shared" si="17"/>
        <v>63654</v>
      </c>
      <c r="I41" s="13">
        <f t="shared" si="17"/>
        <v>148526</v>
      </c>
      <c r="J41" s="13">
        <f t="shared" si="1"/>
        <v>212180</v>
      </c>
      <c r="K41" s="13">
        <f t="shared" si="2"/>
        <v>6180</v>
      </c>
      <c r="L41" s="13"/>
      <c r="M41" s="30"/>
      <c r="N41" s="29"/>
    </row>
    <row r="42" spans="2:14" ht="27" customHeight="1" x14ac:dyDescent="1.1000000000000001">
      <c r="B42" s="22"/>
      <c r="C42" s="11">
        <f t="shared" ref="C42:C46" si="18">+C41-1</f>
        <v>5</v>
      </c>
      <c r="D42" s="11" t="s">
        <v>11</v>
      </c>
      <c r="E42" s="12"/>
      <c r="F42" s="12"/>
      <c r="G42" s="13"/>
      <c r="H42" s="13">
        <f t="shared" si="17"/>
        <v>61800</v>
      </c>
      <c r="I42" s="13">
        <f t="shared" si="17"/>
        <v>144200</v>
      </c>
      <c r="J42" s="13">
        <f t="shared" si="1"/>
        <v>206000</v>
      </c>
      <c r="K42" s="13">
        <f t="shared" si="2"/>
        <v>6000</v>
      </c>
      <c r="L42" s="13"/>
      <c r="M42" s="30"/>
      <c r="N42" s="29"/>
    </row>
    <row r="43" spans="2:14" ht="27" customHeight="1" x14ac:dyDescent="1.1000000000000001">
      <c r="B43" s="22"/>
      <c r="C43" s="11">
        <f t="shared" si="18"/>
        <v>4</v>
      </c>
      <c r="D43" s="11" t="s">
        <v>13</v>
      </c>
      <c r="E43" s="14">
        <v>200000</v>
      </c>
      <c r="F43" s="12"/>
      <c r="G43" s="13"/>
      <c r="H43" s="13">
        <f>(+$E43-$G43)*H$3/10</f>
        <v>60000</v>
      </c>
      <c r="I43" s="13">
        <f>(+$E43-$G43)*I$3/10</f>
        <v>140000</v>
      </c>
      <c r="J43" s="13">
        <f t="shared" si="1"/>
        <v>200000</v>
      </c>
      <c r="K43" s="13">
        <f t="shared" si="2"/>
        <v>5825.2427184466214</v>
      </c>
      <c r="L43" s="15">
        <v>0.03</v>
      </c>
      <c r="M43" s="30"/>
      <c r="N43" s="29"/>
    </row>
    <row r="44" spans="2:14" ht="27" customHeight="1" x14ac:dyDescent="1.1000000000000001">
      <c r="B44" s="22"/>
      <c r="C44" s="11">
        <f t="shared" si="18"/>
        <v>3</v>
      </c>
      <c r="D44" s="11" t="s">
        <v>14</v>
      </c>
      <c r="E44" s="12"/>
      <c r="F44" s="12"/>
      <c r="G44" s="13"/>
      <c r="H44" s="13">
        <f>+H43/(1+$L$43)</f>
        <v>58252.427184466018</v>
      </c>
      <c r="I44" s="13">
        <f>+I43/(1+$L$43)</f>
        <v>135922.33009708737</v>
      </c>
      <c r="J44" s="13">
        <f t="shared" si="1"/>
        <v>194174.75728155338</v>
      </c>
      <c r="K44" s="13">
        <f t="shared" si="2"/>
        <v>5655.5754548025143</v>
      </c>
      <c r="L44" s="13"/>
      <c r="M44" s="30"/>
      <c r="N44" s="29"/>
    </row>
    <row r="45" spans="2:14" ht="27" customHeight="1" x14ac:dyDescent="1.1000000000000001">
      <c r="B45" s="22"/>
      <c r="C45" s="11">
        <f t="shared" si="18"/>
        <v>2</v>
      </c>
      <c r="D45" s="11" t="s">
        <v>15</v>
      </c>
      <c r="E45" s="12"/>
      <c r="F45" s="12"/>
      <c r="G45" s="13"/>
      <c r="H45" s="13">
        <f t="shared" ref="H45:I46" si="19">+H44/(1+$L$43)</f>
        <v>56555.754548025259</v>
      </c>
      <c r="I45" s="13">
        <f t="shared" si="19"/>
        <v>131963.4272787256</v>
      </c>
      <c r="J45" s="13">
        <f t="shared" si="1"/>
        <v>188519.18182675086</v>
      </c>
      <c r="K45" s="13">
        <f t="shared" si="2"/>
        <v>5490.8499561189674</v>
      </c>
      <c r="L45" s="13"/>
      <c r="M45" s="30"/>
      <c r="N45" s="29"/>
    </row>
    <row r="46" spans="2:14" ht="27" customHeight="1" x14ac:dyDescent="1.1000000000000001">
      <c r="B46" s="22"/>
      <c r="C46" s="11">
        <f t="shared" si="18"/>
        <v>1</v>
      </c>
      <c r="D46" s="11" t="s">
        <v>16</v>
      </c>
      <c r="E46" s="12"/>
      <c r="F46" s="12"/>
      <c r="G46" s="13"/>
      <c r="H46" s="13">
        <f t="shared" si="19"/>
        <v>54908.499561189572</v>
      </c>
      <c r="I46" s="13">
        <f t="shared" si="19"/>
        <v>128119.83230944232</v>
      </c>
      <c r="J46" s="13">
        <f t="shared" si="1"/>
        <v>183028.3318706319</v>
      </c>
      <c r="K46" s="13">
        <f t="shared" si="2"/>
        <v>183028.3318706319</v>
      </c>
      <c r="L46" s="13"/>
      <c r="M46" s="30"/>
      <c r="N46" s="29"/>
    </row>
    <row r="47" spans="2:14" x14ac:dyDescent="1.1000000000000001">
      <c r="E47" s="2"/>
      <c r="F47" s="2"/>
      <c r="G47" s="3"/>
      <c r="H47" s="3"/>
      <c r="I47" s="3"/>
      <c r="J47" s="3"/>
      <c r="K47" s="3"/>
      <c r="L47" s="3"/>
    </row>
    <row r="48" spans="2:14" x14ac:dyDescent="1.1000000000000001">
      <c r="E48" s="2"/>
      <c r="F48" s="2"/>
      <c r="G48" s="3"/>
      <c r="H48" s="3"/>
      <c r="I48" s="3"/>
      <c r="J48" s="3"/>
      <c r="K48" s="3"/>
      <c r="L48" s="3"/>
    </row>
  </sheetData>
  <mergeCells count="19">
    <mergeCell ref="B33:B39"/>
    <mergeCell ref="M33:M39"/>
    <mergeCell ref="N33:N39"/>
    <mergeCell ref="B40:B46"/>
    <mergeCell ref="M40:M46"/>
    <mergeCell ref="N40:N46"/>
    <mergeCell ref="B19:B25"/>
    <mergeCell ref="M19:M25"/>
    <mergeCell ref="N19:N25"/>
    <mergeCell ref="B26:B32"/>
    <mergeCell ref="M26:M32"/>
    <mergeCell ref="N26:N32"/>
    <mergeCell ref="P4:V15"/>
    <mergeCell ref="B5:B11"/>
    <mergeCell ref="M5:M11"/>
    <mergeCell ref="N5:N11"/>
    <mergeCell ref="B12:B18"/>
    <mergeCell ref="M12:M18"/>
    <mergeCell ref="N12:N1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7699-438D-421F-BA59-2004DCA1F31C}">
  <dimension ref="B3:S48"/>
  <sheetViews>
    <sheetView workbookViewId="0">
      <selection activeCell="L20" sqref="L20"/>
    </sheetView>
  </sheetViews>
  <sheetFormatPr defaultRowHeight="18" x14ac:dyDescent="1.1000000000000001"/>
  <cols>
    <col min="1" max="1" width="4.2890625" customWidth="1"/>
    <col min="2" max="2" width="14.5390625" bestFit="1" customWidth="1"/>
    <col min="3" max="5" width="8.9140625" style="1" customWidth="1"/>
    <col min="6" max="6" width="13.2890625" customWidth="1"/>
    <col min="11" max="11" width="10.7890625" bestFit="1" customWidth="1"/>
  </cols>
  <sheetData>
    <row r="3" spans="2:19" x14ac:dyDescent="1.1000000000000001">
      <c r="B3" t="s">
        <v>22</v>
      </c>
      <c r="G3" s="4">
        <v>3</v>
      </c>
      <c r="H3" s="4">
        <f>10-G3</f>
        <v>7</v>
      </c>
      <c r="I3" s="1"/>
      <c r="J3" s="1"/>
    </row>
    <row r="4" spans="2:19" s="1" customFormat="1" ht="18" customHeight="1" x14ac:dyDescent="1.1000000000000001">
      <c r="C4" s="1" t="s">
        <v>9</v>
      </c>
      <c r="D4" s="1" t="s">
        <v>23</v>
      </c>
      <c r="E4" s="1" t="s">
        <v>19</v>
      </c>
      <c r="F4" s="1" t="s">
        <v>2</v>
      </c>
      <c r="G4" s="1" t="s">
        <v>3</v>
      </c>
      <c r="H4" s="1" t="s">
        <v>4</v>
      </c>
      <c r="I4" s="1" t="s">
        <v>24</v>
      </c>
      <c r="J4" s="1" t="s">
        <v>19</v>
      </c>
      <c r="K4" s="3" t="s">
        <v>20</v>
      </c>
      <c r="M4" s="21" t="s">
        <v>25</v>
      </c>
      <c r="N4" s="21"/>
      <c r="O4" s="21"/>
      <c r="P4" s="21"/>
      <c r="Q4" s="21"/>
      <c r="R4" s="21"/>
      <c r="S4" s="21"/>
    </row>
    <row r="5" spans="2:19" x14ac:dyDescent="1.1000000000000001">
      <c r="B5" t="s">
        <v>0</v>
      </c>
      <c r="C5" s="1" t="s">
        <v>12</v>
      </c>
      <c r="D5" s="6"/>
      <c r="E5" s="6"/>
      <c r="F5" s="7">
        <f>+F8</f>
        <v>7</v>
      </c>
      <c r="G5" s="7">
        <f>+G6*(1+$K$8)</f>
        <v>11.460487500000003</v>
      </c>
      <c r="H5" s="7">
        <f t="shared" ref="H5:H6" si="0">+H6*(1+$K$8)</f>
        <v>26.741137500000004</v>
      </c>
      <c r="I5" s="7">
        <f>SUM(F5:H5)</f>
        <v>45.201625000000007</v>
      </c>
      <c r="J5" s="7">
        <f>+I5-I6</f>
        <v>1.8191249999999997</v>
      </c>
      <c r="K5" s="3"/>
      <c r="M5" s="21"/>
      <c r="N5" s="21"/>
      <c r="O5" s="21"/>
      <c r="P5" s="21"/>
      <c r="Q5" s="21"/>
      <c r="R5" s="21"/>
      <c r="S5" s="21"/>
    </row>
    <row r="6" spans="2:19" x14ac:dyDescent="1.1000000000000001">
      <c r="C6" s="1" t="s">
        <v>10</v>
      </c>
      <c r="D6" s="6"/>
      <c r="E6" s="6"/>
      <c r="F6" s="7">
        <f>+F8</f>
        <v>7</v>
      </c>
      <c r="G6" s="7">
        <f>+G7*(1+$K$8)</f>
        <v>10.914750000000002</v>
      </c>
      <c r="H6" s="7">
        <f t="shared" si="0"/>
        <v>25.467750000000002</v>
      </c>
      <c r="I6" s="7">
        <f t="shared" ref="I6:I46" si="1">SUM(F6:H6)</f>
        <v>43.382500000000007</v>
      </c>
      <c r="J6" s="7">
        <f t="shared" ref="J6:J46" si="2">+I6-I7</f>
        <v>1.7325000000000017</v>
      </c>
      <c r="K6" s="3"/>
      <c r="M6" s="21"/>
      <c r="N6" s="21"/>
      <c r="O6" s="21"/>
      <c r="P6" s="21"/>
      <c r="Q6" s="21"/>
      <c r="R6" s="21"/>
      <c r="S6" s="21"/>
    </row>
    <row r="7" spans="2:19" x14ac:dyDescent="1.1000000000000001">
      <c r="C7" s="1" t="s">
        <v>11</v>
      </c>
      <c r="D7" s="6"/>
      <c r="E7" s="6"/>
      <c r="F7" s="7">
        <f>+F8</f>
        <v>7</v>
      </c>
      <c r="G7" s="7">
        <f>+G8*(1+$K$8)</f>
        <v>10.395000000000001</v>
      </c>
      <c r="H7" s="7">
        <f>+H8*(1+$K$8)</f>
        <v>24.255000000000003</v>
      </c>
      <c r="I7" s="7">
        <f t="shared" si="1"/>
        <v>41.650000000000006</v>
      </c>
      <c r="J7" s="7">
        <f t="shared" si="2"/>
        <v>1.6500000000000057</v>
      </c>
      <c r="K7" s="3"/>
      <c r="M7" s="21"/>
      <c r="N7" s="21"/>
      <c r="O7" s="21"/>
      <c r="P7" s="21"/>
      <c r="Q7" s="21"/>
      <c r="R7" s="21"/>
      <c r="S7" s="21"/>
    </row>
    <row r="8" spans="2:19" x14ac:dyDescent="1.1000000000000001">
      <c r="C8" s="1" t="s">
        <v>13</v>
      </c>
      <c r="D8" s="8">
        <v>40</v>
      </c>
      <c r="E8" s="6">
        <f>+D8-D15</f>
        <v>6</v>
      </c>
      <c r="F8" s="9">
        <v>7</v>
      </c>
      <c r="G8" s="7">
        <f>(+$D8-$F8)*G$3/10</f>
        <v>9.9</v>
      </c>
      <c r="H8" s="7">
        <f>(+$D8-$F8)*H$3/10</f>
        <v>23.1</v>
      </c>
      <c r="I8" s="7">
        <f t="shared" si="1"/>
        <v>40</v>
      </c>
      <c r="J8" s="7">
        <f t="shared" si="2"/>
        <v>1.5714285714285694</v>
      </c>
      <c r="K8" s="5">
        <v>0.05</v>
      </c>
      <c r="M8" s="21"/>
      <c r="N8" s="21"/>
      <c r="O8" s="21"/>
      <c r="P8" s="21"/>
      <c r="Q8" s="21"/>
      <c r="R8" s="21"/>
      <c r="S8" s="21"/>
    </row>
    <row r="9" spans="2:19" x14ac:dyDescent="1.1000000000000001">
      <c r="C9" s="1" t="s">
        <v>14</v>
      </c>
      <c r="D9" s="6"/>
      <c r="E9" s="6"/>
      <c r="F9" s="7">
        <f>+F8</f>
        <v>7</v>
      </c>
      <c r="G9" s="7">
        <f t="shared" ref="G9:H11" si="3">+G8/(1+$K$8)</f>
        <v>9.4285714285714288</v>
      </c>
      <c r="H9" s="7">
        <f t="shared" si="3"/>
        <v>22</v>
      </c>
      <c r="I9" s="7">
        <f t="shared" si="1"/>
        <v>38.428571428571431</v>
      </c>
      <c r="J9" s="7">
        <f t="shared" si="2"/>
        <v>1.4965986394557831</v>
      </c>
      <c r="K9" s="3"/>
      <c r="M9" s="21"/>
      <c r="N9" s="21"/>
      <c r="O9" s="21"/>
      <c r="P9" s="21"/>
      <c r="Q9" s="21"/>
      <c r="R9" s="21"/>
      <c r="S9" s="21"/>
    </row>
    <row r="10" spans="2:19" x14ac:dyDescent="1.1000000000000001">
      <c r="C10" s="1" t="s">
        <v>15</v>
      </c>
      <c r="D10" s="6"/>
      <c r="E10" s="6"/>
      <c r="F10" s="7">
        <f>+F8</f>
        <v>7</v>
      </c>
      <c r="G10" s="7">
        <f t="shared" si="3"/>
        <v>8.9795918367346932</v>
      </c>
      <c r="H10" s="7">
        <f t="shared" si="3"/>
        <v>20.952380952380953</v>
      </c>
      <c r="I10" s="7">
        <f t="shared" si="1"/>
        <v>36.931972789115648</v>
      </c>
      <c r="J10" s="7">
        <f t="shared" si="2"/>
        <v>1.4253320375769363</v>
      </c>
      <c r="K10" s="3"/>
      <c r="M10" s="21"/>
      <c r="N10" s="21"/>
      <c r="O10" s="21"/>
      <c r="P10" s="21"/>
      <c r="Q10" s="21"/>
      <c r="R10" s="21"/>
      <c r="S10" s="21"/>
    </row>
    <row r="11" spans="2:19" x14ac:dyDescent="1.1000000000000001">
      <c r="C11" s="1" t="s">
        <v>16</v>
      </c>
      <c r="D11" s="6"/>
      <c r="E11" s="6"/>
      <c r="F11" s="7">
        <f>+F8</f>
        <v>7</v>
      </c>
      <c r="G11" s="7">
        <f t="shared" si="3"/>
        <v>8.5519922254616123</v>
      </c>
      <c r="H11" s="7">
        <f t="shared" si="3"/>
        <v>19.954648526077097</v>
      </c>
      <c r="I11" s="7">
        <f t="shared" si="1"/>
        <v>35.506640751538711</v>
      </c>
      <c r="J11" s="7">
        <f t="shared" si="2"/>
        <v>-3.3797342484612898</v>
      </c>
      <c r="K11" s="3"/>
      <c r="M11" s="21"/>
      <c r="N11" s="21"/>
      <c r="O11" s="21"/>
      <c r="P11" s="21"/>
      <c r="Q11" s="21"/>
      <c r="R11" s="21"/>
      <c r="S11" s="21"/>
    </row>
    <row r="12" spans="2:19" x14ac:dyDescent="1.1000000000000001">
      <c r="B12" t="s">
        <v>1</v>
      </c>
      <c r="C12" s="1" t="s">
        <v>12</v>
      </c>
      <c r="D12" s="6"/>
      <c r="E12" s="6"/>
      <c r="F12" s="7">
        <f>+F15</f>
        <v>3</v>
      </c>
      <c r="G12" s="7">
        <f>+G13*(1+$K$15)</f>
        <v>10.765912500000002</v>
      </c>
      <c r="H12" s="7">
        <f>+H13*(1+$K$15)</f>
        <v>25.120462500000002</v>
      </c>
      <c r="I12" s="7">
        <f t="shared" si="1"/>
        <v>38.886375000000001</v>
      </c>
      <c r="J12" s="7">
        <f t="shared" si="2"/>
        <v>1.708874999999999</v>
      </c>
      <c r="K12" s="3"/>
      <c r="M12" s="21"/>
      <c r="N12" s="21"/>
      <c r="O12" s="21"/>
      <c r="P12" s="21"/>
      <c r="Q12" s="21"/>
      <c r="R12" s="21"/>
      <c r="S12" s="21"/>
    </row>
    <row r="13" spans="2:19" x14ac:dyDescent="1.1000000000000001">
      <c r="C13" s="1" t="s">
        <v>10</v>
      </c>
      <c r="D13" s="6"/>
      <c r="E13" s="6"/>
      <c r="F13" s="7">
        <f>+F15</f>
        <v>3</v>
      </c>
      <c r="G13" s="7">
        <f t="shared" ref="G13:H14" si="4">+G14*(1+$K$15)</f>
        <v>10.253250000000001</v>
      </c>
      <c r="H13" s="7">
        <f t="shared" si="4"/>
        <v>23.924250000000001</v>
      </c>
      <c r="I13" s="7">
        <f t="shared" si="1"/>
        <v>37.177500000000002</v>
      </c>
      <c r="J13" s="7">
        <f t="shared" si="2"/>
        <v>1.6275000000000048</v>
      </c>
      <c r="K13" s="3"/>
      <c r="M13" s="21"/>
      <c r="N13" s="21"/>
      <c r="O13" s="21"/>
      <c r="P13" s="21"/>
      <c r="Q13" s="21"/>
      <c r="R13" s="21"/>
      <c r="S13" s="21"/>
    </row>
    <row r="14" spans="2:19" x14ac:dyDescent="1.1000000000000001">
      <c r="C14" s="1" t="s">
        <v>11</v>
      </c>
      <c r="D14" s="6"/>
      <c r="E14" s="6"/>
      <c r="F14" s="7">
        <f>+F15</f>
        <v>3</v>
      </c>
      <c r="G14" s="7">
        <f t="shared" si="4"/>
        <v>9.7650000000000006</v>
      </c>
      <c r="H14" s="7">
        <f t="shared" si="4"/>
        <v>22.785</v>
      </c>
      <c r="I14" s="7">
        <f t="shared" si="1"/>
        <v>35.549999999999997</v>
      </c>
      <c r="J14" s="7">
        <f t="shared" si="2"/>
        <v>1.5499999999999972</v>
      </c>
      <c r="K14" s="3"/>
      <c r="M14" s="21"/>
      <c r="N14" s="21"/>
      <c r="O14" s="21"/>
      <c r="P14" s="21"/>
      <c r="Q14" s="21"/>
      <c r="R14" s="21"/>
      <c r="S14" s="21"/>
    </row>
    <row r="15" spans="2:19" x14ac:dyDescent="1.1000000000000001">
      <c r="C15" s="1" t="s">
        <v>13</v>
      </c>
      <c r="D15" s="8">
        <v>34</v>
      </c>
      <c r="E15" s="6">
        <f>+D15-D22</f>
        <v>5</v>
      </c>
      <c r="F15" s="9">
        <v>3</v>
      </c>
      <c r="G15" s="7">
        <f>(+$D15-$F15)*G$3/10</f>
        <v>9.3000000000000007</v>
      </c>
      <c r="H15" s="7">
        <f>(+$D15-$F15)*H$3/10</f>
        <v>21.7</v>
      </c>
      <c r="I15" s="7">
        <f t="shared" si="1"/>
        <v>34</v>
      </c>
      <c r="J15" s="7">
        <f t="shared" si="2"/>
        <v>1.4761904761904816</v>
      </c>
      <c r="K15" s="5">
        <v>0.05</v>
      </c>
      <c r="M15" s="21"/>
      <c r="N15" s="21"/>
      <c r="O15" s="21"/>
      <c r="P15" s="21"/>
      <c r="Q15" s="21"/>
      <c r="R15" s="21"/>
      <c r="S15" s="21"/>
    </row>
    <row r="16" spans="2:19" x14ac:dyDescent="1.1000000000000001">
      <c r="C16" s="1" t="s">
        <v>14</v>
      </c>
      <c r="D16" s="6"/>
      <c r="E16" s="6"/>
      <c r="F16" s="7">
        <f>+F15</f>
        <v>3</v>
      </c>
      <c r="G16" s="7">
        <f>+G15/(1+$K$15)</f>
        <v>8.8571428571428577</v>
      </c>
      <c r="H16" s="7">
        <f>+H15/(1+$K$15)</f>
        <v>20.666666666666664</v>
      </c>
      <c r="I16" s="7">
        <f t="shared" si="1"/>
        <v>32.523809523809518</v>
      </c>
      <c r="J16" s="7">
        <f t="shared" si="2"/>
        <v>1.4058956916099739</v>
      </c>
      <c r="K16" s="3"/>
    </row>
    <row r="17" spans="2:11" x14ac:dyDescent="1.1000000000000001">
      <c r="C17" s="1" t="s">
        <v>15</v>
      </c>
      <c r="D17" s="6"/>
      <c r="E17" s="6"/>
      <c r="F17" s="7">
        <f>+F15</f>
        <v>3</v>
      </c>
      <c r="G17" s="7">
        <f t="shared" ref="G17:H18" si="5">+G16/(1+$K$15)</f>
        <v>8.4353741496598644</v>
      </c>
      <c r="H17" s="7">
        <f t="shared" si="5"/>
        <v>19.68253968253968</v>
      </c>
      <c r="I17" s="7">
        <f t="shared" si="1"/>
        <v>31.117913832199545</v>
      </c>
      <c r="J17" s="7">
        <f t="shared" si="2"/>
        <v>1.3389482777237909</v>
      </c>
      <c r="K17" s="3"/>
    </row>
    <row r="18" spans="2:11" x14ac:dyDescent="1.1000000000000001">
      <c r="C18" s="1" t="s">
        <v>16</v>
      </c>
      <c r="D18" s="6"/>
      <c r="E18" s="6"/>
      <c r="F18" s="7">
        <f>+F15</f>
        <v>3</v>
      </c>
      <c r="G18" s="7">
        <f t="shared" si="5"/>
        <v>8.0336896663427275</v>
      </c>
      <c r="H18" s="7">
        <f t="shared" si="5"/>
        <v>18.745275888133026</v>
      </c>
      <c r="I18" s="7">
        <f t="shared" si="1"/>
        <v>29.778965554475754</v>
      </c>
      <c r="J18" s="7">
        <f t="shared" si="2"/>
        <v>-3.4769094455242495</v>
      </c>
      <c r="K18" s="3"/>
    </row>
    <row r="19" spans="2:11" x14ac:dyDescent="1.1000000000000001">
      <c r="B19" t="s">
        <v>6</v>
      </c>
      <c r="C19" s="1" t="s">
        <v>12</v>
      </c>
      <c r="D19" s="6"/>
      <c r="E19" s="6"/>
      <c r="F19" s="7">
        <f>+F22</f>
        <v>2</v>
      </c>
      <c r="G19" s="7">
        <f>+G20*(1+$K$22)</f>
        <v>9.3767625000000017</v>
      </c>
      <c r="H19" s="7">
        <f>+H20*(1+$K$22)</f>
        <v>21.879112500000002</v>
      </c>
      <c r="I19" s="7">
        <f t="shared" si="1"/>
        <v>33.255875000000003</v>
      </c>
      <c r="J19" s="7">
        <f t="shared" si="2"/>
        <v>1.4883750000000013</v>
      </c>
      <c r="K19" s="3"/>
    </row>
    <row r="20" spans="2:11" x14ac:dyDescent="1.1000000000000001">
      <c r="C20" s="1" t="s">
        <v>10</v>
      </c>
      <c r="D20" s="6"/>
      <c r="E20" s="6"/>
      <c r="F20" s="7">
        <f>+F22</f>
        <v>2</v>
      </c>
      <c r="G20" s="7">
        <f>+G21*(1+$K$22)</f>
        <v>8.9302500000000009</v>
      </c>
      <c r="H20" s="7">
        <f t="shared" ref="H20:H21" si="6">+H21*(1+$K$22)</f>
        <v>20.837250000000001</v>
      </c>
      <c r="I20" s="7">
        <f t="shared" si="1"/>
        <v>31.767500000000002</v>
      </c>
      <c r="J20" s="7">
        <f t="shared" si="2"/>
        <v>1.4175000000000004</v>
      </c>
      <c r="K20" s="3"/>
    </row>
    <row r="21" spans="2:11" x14ac:dyDescent="1.1000000000000001">
      <c r="C21" s="1" t="s">
        <v>11</v>
      </c>
      <c r="D21" s="6"/>
      <c r="E21" s="6"/>
      <c r="F21" s="7">
        <f>+F22</f>
        <v>2</v>
      </c>
      <c r="G21" s="7">
        <f>+G22*(1+$K$22)</f>
        <v>8.5050000000000008</v>
      </c>
      <c r="H21" s="7">
        <f t="shared" si="6"/>
        <v>19.844999999999999</v>
      </c>
      <c r="I21" s="7">
        <f t="shared" si="1"/>
        <v>30.35</v>
      </c>
      <c r="J21" s="7">
        <f t="shared" si="2"/>
        <v>1.3500000000000014</v>
      </c>
      <c r="K21" s="3"/>
    </row>
    <row r="22" spans="2:11" x14ac:dyDescent="1.1000000000000001">
      <c r="C22" s="1" t="s">
        <v>13</v>
      </c>
      <c r="D22" s="8">
        <v>29</v>
      </c>
      <c r="E22" s="6">
        <f>+D22-D29</f>
        <v>4</v>
      </c>
      <c r="F22" s="9">
        <v>2</v>
      </c>
      <c r="G22" s="7">
        <f>(+$D22-$F22)*G$3/10</f>
        <v>8.1</v>
      </c>
      <c r="H22" s="7">
        <f>(+$D22-$F22)*H$3/10</f>
        <v>18.899999999999999</v>
      </c>
      <c r="I22" s="7">
        <f t="shared" si="1"/>
        <v>29</v>
      </c>
      <c r="J22" s="7">
        <f t="shared" si="2"/>
        <v>1.2857142857142918</v>
      </c>
      <c r="K22" s="5">
        <v>0.05</v>
      </c>
    </row>
    <row r="23" spans="2:11" x14ac:dyDescent="1.1000000000000001">
      <c r="C23" s="1" t="s">
        <v>14</v>
      </c>
      <c r="D23" s="6"/>
      <c r="E23" s="6"/>
      <c r="F23" s="7">
        <f>+F22</f>
        <v>2</v>
      </c>
      <c r="G23" s="7">
        <f>+G22/(1+$K$22)</f>
        <v>7.7142857142857135</v>
      </c>
      <c r="H23" s="7">
        <f>+H22/(1+$K$22)</f>
        <v>17.999999999999996</v>
      </c>
      <c r="I23" s="7">
        <f t="shared" si="1"/>
        <v>27.714285714285708</v>
      </c>
      <c r="J23" s="7">
        <f t="shared" si="2"/>
        <v>1.224489795918366</v>
      </c>
      <c r="K23" s="3"/>
    </row>
    <row r="24" spans="2:11" x14ac:dyDescent="1.1000000000000001">
      <c r="C24" s="1" t="s">
        <v>15</v>
      </c>
      <c r="D24" s="6"/>
      <c r="E24" s="6"/>
      <c r="F24" s="7">
        <f>+F22</f>
        <v>2</v>
      </c>
      <c r="G24" s="7">
        <f>+G23/(1+$K$22)</f>
        <v>7.3469387755102034</v>
      </c>
      <c r="H24" s="7">
        <f t="shared" ref="H24:H25" si="7">+H23/(1+$K$22)</f>
        <v>17.142857142857139</v>
      </c>
      <c r="I24" s="7">
        <f t="shared" si="1"/>
        <v>26.489795918367342</v>
      </c>
      <c r="J24" s="7">
        <f t="shared" si="2"/>
        <v>1.166180758017493</v>
      </c>
      <c r="K24" s="3"/>
    </row>
    <row r="25" spans="2:11" x14ac:dyDescent="1.1000000000000001">
      <c r="C25" s="1" t="s">
        <v>16</v>
      </c>
      <c r="D25" s="6"/>
      <c r="E25" s="6"/>
      <c r="F25" s="7">
        <f>+F22</f>
        <v>2</v>
      </c>
      <c r="G25" s="7">
        <f>+G24/(1+$K$22)</f>
        <v>6.9970845481049553</v>
      </c>
      <c r="H25" s="7">
        <f t="shared" si="7"/>
        <v>16.326530612244895</v>
      </c>
      <c r="I25" s="7">
        <f t="shared" si="1"/>
        <v>25.323615160349849</v>
      </c>
      <c r="J25" s="7">
        <f t="shared" si="2"/>
        <v>-3.53819733965015</v>
      </c>
      <c r="K25" s="3"/>
    </row>
    <row r="26" spans="2:11" x14ac:dyDescent="1.1000000000000001">
      <c r="B26" t="s">
        <v>5</v>
      </c>
      <c r="C26" s="1" t="s">
        <v>12</v>
      </c>
      <c r="D26" s="6"/>
      <c r="E26" s="6"/>
      <c r="F26" s="7">
        <f>+F29</f>
        <v>0.5</v>
      </c>
      <c r="G26" s="7">
        <f>+G27*(1+$K$29)</f>
        <v>8.5085437499999994</v>
      </c>
      <c r="H26" s="7">
        <f>+H27*(1+$K$29)</f>
        <v>19.853268750000002</v>
      </c>
      <c r="I26" s="7">
        <f t="shared" si="1"/>
        <v>28.861812499999999</v>
      </c>
      <c r="J26" s="7">
        <f t="shared" si="2"/>
        <v>1.3505624999999988</v>
      </c>
      <c r="K26" s="3"/>
    </row>
    <row r="27" spans="2:11" x14ac:dyDescent="1.1000000000000001">
      <c r="C27" s="1" t="s">
        <v>10</v>
      </c>
      <c r="D27" s="6"/>
      <c r="E27" s="6"/>
      <c r="F27" s="7">
        <f>+F29</f>
        <v>0.5</v>
      </c>
      <c r="G27" s="7">
        <f t="shared" ref="G27:H28" si="8">+G28*(1+$K$29)</f>
        <v>8.1033749999999998</v>
      </c>
      <c r="H27" s="7">
        <f t="shared" si="8"/>
        <v>18.907875000000001</v>
      </c>
      <c r="I27" s="7">
        <f t="shared" si="1"/>
        <v>27.51125</v>
      </c>
      <c r="J27" s="7">
        <f t="shared" si="2"/>
        <v>1.286249999999999</v>
      </c>
      <c r="K27" s="3"/>
    </row>
    <row r="28" spans="2:11" x14ac:dyDescent="1.1000000000000001">
      <c r="C28" s="1" t="s">
        <v>11</v>
      </c>
      <c r="D28" s="6"/>
      <c r="E28" s="6"/>
      <c r="F28" s="7">
        <f>+F29</f>
        <v>0.5</v>
      </c>
      <c r="G28" s="7">
        <f t="shared" si="8"/>
        <v>7.7175000000000002</v>
      </c>
      <c r="H28" s="7">
        <f t="shared" si="8"/>
        <v>18.0075</v>
      </c>
      <c r="I28" s="7">
        <f t="shared" si="1"/>
        <v>26.225000000000001</v>
      </c>
      <c r="J28" s="7">
        <f t="shared" si="2"/>
        <v>1.2250000000000014</v>
      </c>
      <c r="K28" s="3"/>
    </row>
    <row r="29" spans="2:11" x14ac:dyDescent="1.1000000000000001">
      <c r="C29" s="1" t="s">
        <v>13</v>
      </c>
      <c r="D29" s="8">
        <v>25</v>
      </c>
      <c r="E29" s="6">
        <f>+D29-D36</f>
        <v>3</v>
      </c>
      <c r="F29" s="9">
        <v>0.5</v>
      </c>
      <c r="G29" s="7">
        <f>(+$D29-$F29)*G$3/10</f>
        <v>7.35</v>
      </c>
      <c r="H29" s="7">
        <f>(+$D29-$F29)*H$3/10</f>
        <v>17.149999999999999</v>
      </c>
      <c r="I29" s="7">
        <f t="shared" si="1"/>
        <v>25</v>
      </c>
      <c r="J29" s="7">
        <f t="shared" si="2"/>
        <v>1.1666666666666679</v>
      </c>
      <c r="K29" s="5">
        <v>0.05</v>
      </c>
    </row>
    <row r="30" spans="2:11" x14ac:dyDescent="1.1000000000000001">
      <c r="C30" s="1" t="s">
        <v>14</v>
      </c>
      <c r="D30" s="6"/>
      <c r="E30" s="6"/>
      <c r="F30" s="7">
        <f>+F29</f>
        <v>0.5</v>
      </c>
      <c r="G30" s="7">
        <f t="shared" ref="G30:H32" si="9">+G29/(1+$K$29)</f>
        <v>6.9999999999999991</v>
      </c>
      <c r="H30" s="7">
        <f t="shared" si="9"/>
        <v>16.333333333333332</v>
      </c>
      <c r="I30" s="7">
        <f t="shared" si="1"/>
        <v>23.833333333333332</v>
      </c>
      <c r="J30" s="7">
        <f t="shared" si="2"/>
        <v>1.1111111111111143</v>
      </c>
      <c r="K30" s="3"/>
    </row>
    <row r="31" spans="2:11" x14ac:dyDescent="1.1000000000000001">
      <c r="C31" s="1" t="s">
        <v>15</v>
      </c>
      <c r="D31" s="6"/>
      <c r="E31" s="6"/>
      <c r="F31" s="7">
        <f>+F29</f>
        <v>0.5</v>
      </c>
      <c r="G31" s="7">
        <f t="shared" si="9"/>
        <v>6.6666666666666652</v>
      </c>
      <c r="H31" s="7">
        <f t="shared" si="9"/>
        <v>15.555555555555554</v>
      </c>
      <c r="I31" s="7">
        <f t="shared" si="1"/>
        <v>22.722222222222218</v>
      </c>
      <c r="J31" s="7">
        <f t="shared" si="2"/>
        <v>1.0582010582010568</v>
      </c>
      <c r="K31" s="3"/>
    </row>
    <row r="32" spans="2:11" x14ac:dyDescent="1.1000000000000001">
      <c r="C32" s="1" t="s">
        <v>16</v>
      </c>
      <c r="D32" s="6"/>
      <c r="E32" s="6"/>
      <c r="F32" s="7">
        <f>+F29</f>
        <v>0.5</v>
      </c>
      <c r="G32" s="7">
        <f t="shared" si="9"/>
        <v>6.349206349206348</v>
      </c>
      <c r="H32" s="7">
        <f t="shared" si="9"/>
        <v>14.814814814814813</v>
      </c>
      <c r="I32" s="7">
        <f t="shared" si="1"/>
        <v>21.664021164021161</v>
      </c>
      <c r="J32" s="7">
        <f t="shared" si="2"/>
        <v>-3.8037288359788448</v>
      </c>
      <c r="K32" s="3"/>
    </row>
    <row r="33" spans="2:11" x14ac:dyDescent="1.1000000000000001">
      <c r="B33" t="s">
        <v>7</v>
      </c>
      <c r="C33" s="1" t="s">
        <v>12</v>
      </c>
      <c r="D33" s="6"/>
      <c r="E33" s="6"/>
      <c r="F33" s="7"/>
      <c r="G33" s="7">
        <f>+G34*(1+$K$36)</f>
        <v>7.6403250000000007</v>
      </c>
      <c r="H33" s="7">
        <f>+H34*(1+$K$36)</f>
        <v>17.827425000000005</v>
      </c>
      <c r="I33" s="7">
        <f t="shared" si="1"/>
        <v>25.467750000000006</v>
      </c>
      <c r="J33" s="7">
        <f t="shared" si="2"/>
        <v>1.2127500000000033</v>
      </c>
      <c r="K33" s="3"/>
    </row>
    <row r="34" spans="2:11" x14ac:dyDescent="1.1000000000000001">
      <c r="C34" s="1" t="s">
        <v>10</v>
      </c>
      <c r="D34" s="6"/>
      <c r="E34" s="6"/>
      <c r="F34" s="7"/>
      <c r="G34" s="7">
        <f t="shared" ref="G34:H35" si="10">+G35*(1+$K$36)</f>
        <v>7.2765000000000004</v>
      </c>
      <c r="H34" s="7">
        <f t="shared" si="10"/>
        <v>16.978500000000004</v>
      </c>
      <c r="I34" s="7">
        <f t="shared" si="1"/>
        <v>24.255000000000003</v>
      </c>
      <c r="J34" s="7">
        <f t="shared" si="2"/>
        <v>1.1550000000000011</v>
      </c>
      <c r="K34" s="3"/>
    </row>
    <row r="35" spans="2:11" x14ac:dyDescent="1.1000000000000001">
      <c r="C35" s="1" t="s">
        <v>11</v>
      </c>
      <c r="D35" s="6"/>
      <c r="E35" s="6"/>
      <c r="F35" s="7"/>
      <c r="G35" s="7">
        <f t="shared" si="10"/>
        <v>6.93</v>
      </c>
      <c r="H35" s="7">
        <f t="shared" si="10"/>
        <v>16.170000000000002</v>
      </c>
      <c r="I35" s="7">
        <f t="shared" si="1"/>
        <v>23.1</v>
      </c>
      <c r="J35" s="7">
        <f t="shared" si="2"/>
        <v>1.1000000000000014</v>
      </c>
      <c r="K35" s="3"/>
    </row>
    <row r="36" spans="2:11" x14ac:dyDescent="1.1000000000000001">
      <c r="C36" s="1" t="s">
        <v>13</v>
      </c>
      <c r="D36" s="8">
        <v>22</v>
      </c>
      <c r="E36" s="6">
        <f>+D36-D43</f>
        <v>2</v>
      </c>
      <c r="F36" s="7"/>
      <c r="G36" s="7">
        <f>(+$D36-$F36)*G$3/10</f>
        <v>6.6</v>
      </c>
      <c r="H36" s="7">
        <f>(+$D36-$F36)*H$3/10</f>
        <v>15.4</v>
      </c>
      <c r="I36" s="7">
        <f t="shared" si="1"/>
        <v>22</v>
      </c>
      <c r="J36" s="7">
        <f t="shared" si="2"/>
        <v>1.047619047619051</v>
      </c>
      <c r="K36" s="5">
        <v>0.05</v>
      </c>
    </row>
    <row r="37" spans="2:11" x14ac:dyDescent="1.1000000000000001">
      <c r="C37" s="1" t="s">
        <v>14</v>
      </c>
      <c r="D37" s="6"/>
      <c r="E37" s="6"/>
      <c r="F37" s="7"/>
      <c r="G37" s="7">
        <f>+G36/(1+$K$36)</f>
        <v>6.2857142857142847</v>
      </c>
      <c r="H37" s="7">
        <f>+H36/(1+$K$36)</f>
        <v>14.666666666666666</v>
      </c>
      <c r="I37" s="7">
        <f t="shared" si="1"/>
        <v>20.952380952380949</v>
      </c>
      <c r="J37" s="7">
        <f t="shared" si="2"/>
        <v>0.99773242630385539</v>
      </c>
      <c r="K37" s="3"/>
    </row>
    <row r="38" spans="2:11" x14ac:dyDescent="1.1000000000000001">
      <c r="C38" s="1" t="s">
        <v>15</v>
      </c>
      <c r="D38" s="6"/>
      <c r="E38" s="6"/>
      <c r="F38" s="7"/>
      <c r="G38" s="7">
        <f t="shared" ref="G38:H39" si="11">+G37/(1+$K$36)</f>
        <v>5.9863945578231279</v>
      </c>
      <c r="H38" s="7">
        <f t="shared" si="11"/>
        <v>13.968253968253967</v>
      </c>
      <c r="I38" s="7">
        <f t="shared" si="1"/>
        <v>19.954648526077094</v>
      </c>
      <c r="J38" s="7">
        <f t="shared" si="2"/>
        <v>0.95022135838462418</v>
      </c>
      <c r="K38" s="3"/>
    </row>
    <row r="39" spans="2:11" x14ac:dyDescent="1.1000000000000001">
      <c r="C39" s="1" t="s">
        <v>16</v>
      </c>
      <c r="D39" s="6"/>
      <c r="E39" s="6"/>
      <c r="F39" s="7"/>
      <c r="G39" s="7">
        <f t="shared" si="11"/>
        <v>5.7013281503077406</v>
      </c>
      <c r="H39" s="7">
        <f t="shared" si="11"/>
        <v>13.30309901738473</v>
      </c>
      <c r="I39" s="7">
        <f t="shared" si="1"/>
        <v>19.004427167692469</v>
      </c>
      <c r="J39" s="7">
        <f t="shared" si="2"/>
        <v>-4.148072832307534</v>
      </c>
      <c r="K39" s="3"/>
    </row>
    <row r="40" spans="2:11" x14ac:dyDescent="1.1000000000000001">
      <c r="B40" t="s">
        <v>8</v>
      </c>
      <c r="C40" s="1" t="s">
        <v>12</v>
      </c>
      <c r="D40" s="6"/>
      <c r="E40" s="6"/>
      <c r="F40" s="7"/>
      <c r="G40" s="7">
        <f t="shared" ref="G40:H42" si="12">+G41*(1+$K$43)</f>
        <v>6.9457500000000012</v>
      </c>
      <c r="H40" s="7">
        <f t="shared" si="12"/>
        <v>16.206750000000003</v>
      </c>
      <c r="I40" s="7">
        <f t="shared" si="1"/>
        <v>23.152500000000003</v>
      </c>
      <c r="J40" s="7">
        <f t="shared" si="2"/>
        <v>1.1024999999999991</v>
      </c>
      <c r="K40" s="3"/>
    </row>
    <row r="41" spans="2:11" x14ac:dyDescent="1.1000000000000001">
      <c r="C41" s="1" t="s">
        <v>10</v>
      </c>
      <c r="D41" s="6"/>
      <c r="E41" s="6"/>
      <c r="F41" s="7"/>
      <c r="G41" s="7">
        <f t="shared" si="12"/>
        <v>6.6150000000000011</v>
      </c>
      <c r="H41" s="7">
        <f t="shared" si="12"/>
        <v>15.435000000000002</v>
      </c>
      <c r="I41" s="7">
        <f t="shared" si="1"/>
        <v>22.050000000000004</v>
      </c>
      <c r="J41" s="7">
        <f t="shared" si="2"/>
        <v>1.0500000000000043</v>
      </c>
      <c r="K41" s="3"/>
    </row>
    <row r="42" spans="2:11" x14ac:dyDescent="1.1000000000000001">
      <c r="C42" s="1" t="s">
        <v>11</v>
      </c>
      <c r="D42" s="6"/>
      <c r="E42" s="6"/>
      <c r="F42" s="7"/>
      <c r="G42" s="7">
        <f t="shared" si="12"/>
        <v>6.3000000000000007</v>
      </c>
      <c r="H42" s="7">
        <f t="shared" si="12"/>
        <v>14.700000000000001</v>
      </c>
      <c r="I42" s="7">
        <f t="shared" si="1"/>
        <v>21</v>
      </c>
      <c r="J42" s="7">
        <f t="shared" si="2"/>
        <v>1</v>
      </c>
      <c r="K42" s="3"/>
    </row>
    <row r="43" spans="2:11" x14ac:dyDescent="1.1000000000000001">
      <c r="C43" s="1" t="s">
        <v>13</v>
      </c>
      <c r="D43" s="8">
        <v>20</v>
      </c>
      <c r="E43" s="6"/>
      <c r="F43" s="7"/>
      <c r="G43" s="7">
        <f>(+$D43-$F43)*G$3/10</f>
        <v>6</v>
      </c>
      <c r="H43" s="7">
        <f>(+$D43-$F43)*H$3/10</f>
        <v>14</v>
      </c>
      <c r="I43" s="7">
        <f t="shared" si="1"/>
        <v>20</v>
      </c>
      <c r="J43" s="7">
        <f t="shared" si="2"/>
        <v>0.95238095238095255</v>
      </c>
      <c r="K43" s="5">
        <v>0.05</v>
      </c>
    </row>
    <row r="44" spans="2:11" x14ac:dyDescent="1.1000000000000001">
      <c r="C44" s="1" t="s">
        <v>14</v>
      </c>
      <c r="D44" s="6"/>
      <c r="E44" s="6"/>
      <c r="F44" s="7"/>
      <c r="G44" s="7">
        <f>+G43/(1+$K$43)</f>
        <v>5.7142857142857144</v>
      </c>
      <c r="H44" s="7">
        <f>+H43/(1+$K$43)</f>
        <v>13.333333333333332</v>
      </c>
      <c r="I44" s="7">
        <f t="shared" si="1"/>
        <v>19.047619047619047</v>
      </c>
      <c r="J44" s="7">
        <f t="shared" si="2"/>
        <v>0.90702947845805326</v>
      </c>
      <c r="K44" s="3"/>
    </row>
    <row r="45" spans="2:11" x14ac:dyDescent="1.1000000000000001">
      <c r="C45" s="1" t="s">
        <v>15</v>
      </c>
      <c r="D45" s="6"/>
      <c r="E45" s="6"/>
      <c r="F45" s="7"/>
      <c r="G45" s="7">
        <f t="shared" ref="G45:H46" si="13">+G44/(1+$K$43)</f>
        <v>5.4421768707482991</v>
      </c>
      <c r="H45" s="7">
        <f t="shared" si="13"/>
        <v>12.698412698412696</v>
      </c>
      <c r="I45" s="7">
        <f t="shared" si="1"/>
        <v>18.140589569160994</v>
      </c>
      <c r="J45" s="7">
        <f t="shared" si="2"/>
        <v>0.86383759853147524</v>
      </c>
      <c r="K45" s="3"/>
    </row>
    <row r="46" spans="2:11" x14ac:dyDescent="1.1000000000000001">
      <c r="C46" s="1" t="s">
        <v>16</v>
      </c>
      <c r="D46" s="6"/>
      <c r="E46" s="6"/>
      <c r="F46" s="7"/>
      <c r="G46" s="7">
        <f t="shared" si="13"/>
        <v>5.1830255911888559</v>
      </c>
      <c r="H46" s="7">
        <f t="shared" si="13"/>
        <v>12.093726379440662</v>
      </c>
      <c r="I46" s="7">
        <f t="shared" si="1"/>
        <v>17.276751970629519</v>
      </c>
      <c r="J46" s="7">
        <f t="shared" si="2"/>
        <v>17.276751970629519</v>
      </c>
      <c r="K46" s="3"/>
    </row>
    <row r="47" spans="2:11" x14ac:dyDescent="1.1000000000000001">
      <c r="D47" s="6"/>
      <c r="E47" s="6"/>
      <c r="F47" s="7"/>
      <c r="G47" s="7"/>
      <c r="H47" s="7"/>
      <c r="I47" s="7"/>
      <c r="J47" s="7"/>
      <c r="K47" s="3"/>
    </row>
    <row r="48" spans="2:11" x14ac:dyDescent="1.1000000000000001">
      <c r="D48" s="2"/>
      <c r="E48" s="2"/>
      <c r="F48" s="3"/>
      <c r="G48" s="3"/>
      <c r="H48" s="3"/>
      <c r="I48" s="3"/>
      <c r="J48" s="3"/>
      <c r="K48" s="3"/>
    </row>
  </sheetData>
  <mergeCells count="1">
    <mergeCell ref="M4:S1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510B-851D-4AFF-8BDF-D920A0398364}">
  <dimension ref="B2:F41"/>
  <sheetViews>
    <sheetView workbookViewId="0">
      <selection activeCell="C7" sqref="C7"/>
    </sheetView>
  </sheetViews>
  <sheetFormatPr defaultRowHeight="18" x14ac:dyDescent="1.1000000000000001"/>
  <cols>
    <col min="2" max="2" width="29.9140625" customWidth="1"/>
    <col min="3" max="3" width="68.0390625" customWidth="1"/>
    <col min="4" max="4" width="9.9140625" customWidth="1"/>
    <col min="5" max="5" width="10.1640625" customWidth="1"/>
    <col min="6" max="6" width="47.4140625" customWidth="1"/>
  </cols>
  <sheetData>
    <row r="2" spans="2:6" x14ac:dyDescent="1.1000000000000001">
      <c r="D2" t="s">
        <v>41</v>
      </c>
      <c r="F2" s="18">
        <v>30</v>
      </c>
    </row>
    <row r="3" spans="2:6" x14ac:dyDescent="1.1000000000000001">
      <c r="D3" t="s">
        <v>40</v>
      </c>
      <c r="F3" s="18">
        <v>10</v>
      </c>
    </row>
    <row r="4" spans="2:6" x14ac:dyDescent="1.1000000000000001">
      <c r="D4" t="s">
        <v>39</v>
      </c>
      <c r="F4" s="18">
        <v>0</v>
      </c>
    </row>
    <row r="5" spans="2:6" s="1" customFormat="1" x14ac:dyDescent="1.1000000000000001">
      <c r="B5" s="11" t="s">
        <v>37</v>
      </c>
      <c r="C5" s="11" t="s">
        <v>38</v>
      </c>
      <c r="D5" s="11" t="s">
        <v>9</v>
      </c>
      <c r="E5" s="11" t="s">
        <v>43</v>
      </c>
      <c r="F5" s="11" t="s">
        <v>42</v>
      </c>
    </row>
    <row r="6" spans="2:6" x14ac:dyDescent="1.1000000000000001">
      <c r="B6" s="10" t="s">
        <v>28</v>
      </c>
      <c r="C6" s="16"/>
      <c r="D6" s="19" t="s">
        <v>11</v>
      </c>
      <c r="E6" s="11">
        <f>IF(D6="A",$F$2,IF(D6="B",$F$3,IF(D6="C",$F$4,"-")))</f>
        <v>30</v>
      </c>
      <c r="F6" s="16"/>
    </row>
    <row r="7" spans="2:6" x14ac:dyDescent="1.1000000000000001">
      <c r="B7" s="10"/>
      <c r="C7" s="16"/>
      <c r="D7" s="19"/>
      <c r="E7" s="11" t="str">
        <f t="shared" ref="E7:E32" si="0">IF(D7="A",$F$2,IF(D7="B",$F$3,IF(D7="C",$F$4,"-")))</f>
        <v>-</v>
      </c>
      <c r="F7" s="16"/>
    </row>
    <row r="8" spans="2:6" x14ac:dyDescent="1.1000000000000001">
      <c r="B8" s="10"/>
      <c r="C8" s="16"/>
      <c r="D8" s="19"/>
      <c r="E8" s="11" t="str">
        <f t="shared" si="0"/>
        <v>-</v>
      </c>
      <c r="F8" s="16"/>
    </row>
    <row r="9" spans="2:6" x14ac:dyDescent="1.1000000000000001">
      <c r="B9" s="10" t="s">
        <v>29</v>
      </c>
      <c r="C9" s="16"/>
      <c r="D9" s="19" t="s">
        <v>13</v>
      </c>
      <c r="E9" s="11">
        <f t="shared" si="0"/>
        <v>10</v>
      </c>
      <c r="F9" s="16"/>
    </row>
    <row r="10" spans="2:6" x14ac:dyDescent="1.1000000000000001">
      <c r="B10" s="10"/>
      <c r="C10" s="16"/>
      <c r="D10" s="19"/>
      <c r="E10" s="11" t="str">
        <f t="shared" si="0"/>
        <v>-</v>
      </c>
      <c r="F10" s="16"/>
    </row>
    <row r="11" spans="2:6" x14ac:dyDescent="1.1000000000000001">
      <c r="B11" s="10"/>
      <c r="C11" s="16"/>
      <c r="D11" s="19"/>
      <c r="E11" s="11" t="str">
        <f t="shared" si="0"/>
        <v>-</v>
      </c>
      <c r="F11" s="16"/>
    </row>
    <row r="12" spans="2:6" x14ac:dyDescent="1.1000000000000001">
      <c r="B12" s="10" t="s">
        <v>30</v>
      </c>
      <c r="C12" s="16"/>
      <c r="D12" s="19" t="s">
        <v>14</v>
      </c>
      <c r="E12" s="11">
        <f t="shared" si="0"/>
        <v>0</v>
      </c>
      <c r="F12" s="16"/>
    </row>
    <row r="13" spans="2:6" x14ac:dyDescent="1.1000000000000001">
      <c r="B13" s="10"/>
      <c r="C13" s="16"/>
      <c r="D13" s="19"/>
      <c r="E13" s="11" t="str">
        <f t="shared" si="0"/>
        <v>-</v>
      </c>
      <c r="F13" s="16"/>
    </row>
    <row r="14" spans="2:6" x14ac:dyDescent="1.1000000000000001">
      <c r="B14" s="10"/>
      <c r="C14" s="16"/>
      <c r="D14" s="19"/>
      <c r="E14" s="11" t="str">
        <f t="shared" si="0"/>
        <v>-</v>
      </c>
      <c r="F14" s="16"/>
    </row>
    <row r="15" spans="2:6" x14ac:dyDescent="1.1000000000000001">
      <c r="B15" s="10" t="s">
        <v>31</v>
      </c>
      <c r="C15" s="16"/>
      <c r="D15" s="19" t="s">
        <v>11</v>
      </c>
      <c r="E15" s="11">
        <f t="shared" si="0"/>
        <v>30</v>
      </c>
      <c r="F15" s="16"/>
    </row>
    <row r="16" spans="2:6" x14ac:dyDescent="1.1000000000000001">
      <c r="B16" s="10"/>
      <c r="C16" s="16"/>
      <c r="D16" s="19"/>
      <c r="E16" s="11" t="str">
        <f t="shared" si="0"/>
        <v>-</v>
      </c>
      <c r="F16" s="16"/>
    </row>
    <row r="17" spans="2:6" x14ac:dyDescent="1.1000000000000001">
      <c r="B17" s="10"/>
      <c r="C17" s="16"/>
      <c r="D17" s="19"/>
      <c r="E17" s="11" t="str">
        <f t="shared" si="0"/>
        <v>-</v>
      </c>
      <c r="F17" s="16"/>
    </row>
    <row r="18" spans="2:6" x14ac:dyDescent="1.1000000000000001">
      <c r="B18" s="10" t="s">
        <v>32</v>
      </c>
      <c r="C18" s="16"/>
      <c r="D18" s="19" t="s">
        <v>13</v>
      </c>
      <c r="E18" s="11">
        <f t="shared" si="0"/>
        <v>10</v>
      </c>
      <c r="F18" s="16"/>
    </row>
    <row r="19" spans="2:6" x14ac:dyDescent="1.1000000000000001">
      <c r="B19" s="10"/>
      <c r="C19" s="16"/>
      <c r="D19" s="19"/>
      <c r="E19" s="11" t="str">
        <f t="shared" si="0"/>
        <v>-</v>
      </c>
      <c r="F19" s="16"/>
    </row>
    <row r="20" spans="2:6" x14ac:dyDescent="1.1000000000000001">
      <c r="B20" s="10"/>
      <c r="C20" s="16"/>
      <c r="D20" s="19"/>
      <c r="E20" s="11" t="str">
        <f t="shared" si="0"/>
        <v>-</v>
      </c>
      <c r="F20" s="16"/>
    </row>
    <row r="21" spans="2:6" x14ac:dyDescent="1.1000000000000001">
      <c r="B21" s="10" t="s">
        <v>33</v>
      </c>
      <c r="C21" s="16"/>
      <c r="D21" s="19" t="s">
        <v>13</v>
      </c>
      <c r="E21" s="11">
        <f t="shared" si="0"/>
        <v>10</v>
      </c>
      <c r="F21" s="16"/>
    </row>
    <row r="22" spans="2:6" x14ac:dyDescent="1.1000000000000001">
      <c r="B22" s="10"/>
      <c r="C22" s="16"/>
      <c r="D22" s="19"/>
      <c r="E22" s="11" t="str">
        <f t="shared" si="0"/>
        <v>-</v>
      </c>
      <c r="F22" s="16"/>
    </row>
    <row r="23" spans="2:6" x14ac:dyDescent="1.1000000000000001">
      <c r="B23" s="10"/>
      <c r="C23" s="16"/>
      <c r="D23" s="19"/>
      <c r="E23" s="11" t="str">
        <f t="shared" si="0"/>
        <v>-</v>
      </c>
      <c r="F23" s="16"/>
    </row>
    <row r="24" spans="2:6" x14ac:dyDescent="1.1000000000000001">
      <c r="B24" s="10" t="s">
        <v>34</v>
      </c>
      <c r="C24" s="16"/>
      <c r="D24" s="19" t="s">
        <v>14</v>
      </c>
      <c r="E24" s="11">
        <f t="shared" si="0"/>
        <v>0</v>
      </c>
      <c r="F24" s="16"/>
    </row>
    <row r="25" spans="2:6" x14ac:dyDescent="1.1000000000000001">
      <c r="B25" s="10"/>
      <c r="C25" s="16"/>
      <c r="D25" s="19"/>
      <c r="E25" s="11" t="str">
        <f t="shared" si="0"/>
        <v>-</v>
      </c>
      <c r="F25" s="16"/>
    </row>
    <row r="26" spans="2:6" x14ac:dyDescent="1.1000000000000001">
      <c r="B26" s="10"/>
      <c r="C26" s="16"/>
      <c r="D26" s="19"/>
      <c r="E26" s="11" t="str">
        <f t="shared" si="0"/>
        <v>-</v>
      </c>
      <c r="F26" s="16"/>
    </row>
    <row r="27" spans="2:6" x14ac:dyDescent="1.1000000000000001">
      <c r="B27" s="10" t="s">
        <v>35</v>
      </c>
      <c r="C27" s="16"/>
      <c r="D27" s="19" t="s">
        <v>11</v>
      </c>
      <c r="E27" s="11">
        <f t="shared" si="0"/>
        <v>30</v>
      </c>
      <c r="F27" s="16"/>
    </row>
    <row r="28" spans="2:6" x14ac:dyDescent="1.1000000000000001">
      <c r="B28" s="10"/>
      <c r="C28" s="16"/>
      <c r="D28" s="19"/>
      <c r="E28" s="11" t="str">
        <f t="shared" si="0"/>
        <v>-</v>
      </c>
      <c r="F28" s="16"/>
    </row>
    <row r="29" spans="2:6" x14ac:dyDescent="1.1000000000000001">
      <c r="B29" s="10"/>
      <c r="C29" s="16"/>
      <c r="D29" s="19"/>
      <c r="E29" s="11" t="str">
        <f t="shared" si="0"/>
        <v>-</v>
      </c>
      <c r="F29" s="16"/>
    </row>
    <row r="30" spans="2:6" x14ac:dyDescent="1.1000000000000001">
      <c r="B30" s="10" t="s">
        <v>36</v>
      </c>
      <c r="C30" s="16"/>
      <c r="D30" s="19" t="s">
        <v>13</v>
      </c>
      <c r="E30" s="11">
        <f t="shared" si="0"/>
        <v>10</v>
      </c>
      <c r="F30" s="16"/>
    </row>
    <row r="31" spans="2:6" x14ac:dyDescent="1.1000000000000001">
      <c r="B31" s="10"/>
      <c r="C31" s="16"/>
      <c r="D31" s="19"/>
      <c r="E31" s="11" t="str">
        <f t="shared" si="0"/>
        <v>-</v>
      </c>
      <c r="F31" s="16"/>
    </row>
    <row r="32" spans="2:6" x14ac:dyDescent="1.1000000000000001">
      <c r="B32" s="10"/>
      <c r="C32" s="16"/>
      <c r="D32" s="19"/>
      <c r="E32" s="11" t="str">
        <f t="shared" si="0"/>
        <v>-</v>
      </c>
      <c r="F32" s="16"/>
    </row>
    <row r="33" spans="2:5" x14ac:dyDescent="1.1000000000000001">
      <c r="B33" s="20" t="s">
        <v>53</v>
      </c>
      <c r="D33" s="11" t="s">
        <v>44</v>
      </c>
      <c r="E33" s="11">
        <f>SUM(E6:E32)</f>
        <v>130</v>
      </c>
    </row>
    <row r="34" spans="2:5" x14ac:dyDescent="1.1000000000000001">
      <c r="B34" s="20" t="s">
        <v>54</v>
      </c>
      <c r="E34" s="1"/>
    </row>
    <row r="35" spans="2:5" x14ac:dyDescent="1.1000000000000001">
      <c r="E35" s="1"/>
    </row>
    <row r="36" spans="2:5" x14ac:dyDescent="1.1000000000000001">
      <c r="E36" s="1"/>
    </row>
    <row r="37" spans="2:5" x14ac:dyDescent="1.1000000000000001">
      <c r="E37" s="1"/>
    </row>
    <row r="38" spans="2:5" x14ac:dyDescent="1.1000000000000001">
      <c r="E38" s="1"/>
    </row>
    <row r="39" spans="2:5" x14ac:dyDescent="1.1000000000000001">
      <c r="E39" s="1"/>
    </row>
    <row r="40" spans="2:5" x14ac:dyDescent="1.1000000000000001">
      <c r="E40" s="1"/>
    </row>
    <row r="41" spans="2:5" x14ac:dyDescent="1.1000000000000001">
      <c r="E41"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賃金制度</vt:lpstr>
      <vt:lpstr>賞与制度</vt:lpstr>
      <vt:lpstr>取り組み要件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山盛 朋哉</dc:creator>
  <cp:lastModifiedBy>山盛 朋哉</cp:lastModifiedBy>
  <dcterms:created xsi:type="dcterms:W3CDTF">2022-11-19T02:13:11Z</dcterms:created>
  <dcterms:modified xsi:type="dcterms:W3CDTF">2023-04-03T11:09:54Z</dcterms:modified>
</cp:coreProperties>
</file>